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040" activeTab="3"/>
  </bookViews>
  <sheets>
    <sheet name="Informacii za pravnoto lice" sheetId="1" r:id="rId1"/>
    <sheet name="BS" sheetId="2" r:id="rId2"/>
    <sheet name="BPT" sheetId="3" r:id="rId3"/>
    <sheet name="DE" sheetId="4" r:id="rId4"/>
    <sheet name="SPD" sheetId="5" r:id="rId5"/>
    <sheet name="DB" sheetId="6" r:id="rId6"/>
  </sheets>
  <definedNames>
    <definedName name="_ftn1" localSheetId="3">'DE'!#REF!</definedName>
    <definedName name="_ftn2" localSheetId="3">'DE'!#REF!</definedName>
    <definedName name="_ftn3" localSheetId="3">'DE'!#REF!</definedName>
    <definedName name="_ftnref1" localSheetId="3">'DE'!#REF!</definedName>
    <definedName name="_ftnref2" localSheetId="3">'DE'!#REF!</definedName>
    <definedName name="_ftnref3" localSheetId="3">'DE'!#REF!</definedName>
    <definedName name="_xlnm.Print_Area" localSheetId="2">'BPT'!$A$7:$F$130</definedName>
    <definedName name="_xlnm.Print_Area" localSheetId="1">'BS'!$A$1:$H$127</definedName>
    <definedName name="_xlnm.Print_Area" localSheetId="5">'DB'!$A$2:$D$70</definedName>
    <definedName name="_xlnm.Print_Area" localSheetId="3">'DE'!$A$4:$F$132</definedName>
    <definedName name="_xlnm.Print_Area" localSheetId="4">'SPD'!$A$1:$E$631</definedName>
    <definedName name="_xlnm.Print_Titles" localSheetId="2">'BPT'!$9:$15</definedName>
    <definedName name="_xlnm.Print_Titles" localSheetId="1">'BS'!$9:$15</definedName>
    <definedName name="_xlnm.Print_Titles" localSheetId="5">'DB'!$9:$11</definedName>
    <definedName name="_xlnm.Print_Titles" localSheetId="3">'DE'!$13:$15</definedName>
    <definedName name="_xlnm.Print_Titles" localSheetId="4">'SPD'!$9:$11</definedName>
  </definedNames>
  <calcPr fullCalcOnLoad="1"/>
</workbook>
</file>

<file path=xl/comments2.xml><?xml version="1.0" encoding="utf-8"?>
<comments xmlns="http://schemas.openxmlformats.org/spreadsheetml/2006/main">
  <authors>
    <author>natasa</author>
  </authors>
  <commentList>
    <comment ref="E17" authorId="0">
      <text>
        <r>
          <rPr>
            <sz val="8"/>
            <rFont val="Tahoma"/>
            <family val="2"/>
          </rPr>
          <t>111=112+113+114+122+123</t>
        </r>
      </text>
    </comment>
    <comment ref="H17" authorId="0">
      <text>
        <r>
          <rPr>
            <sz val="8"/>
            <rFont val="Tahoma"/>
            <family val="2"/>
          </rPr>
          <t>111=112+113+114+122+123
колона 8 = колона 6 - колона 7</t>
        </r>
      </text>
    </comment>
    <comment ref="H1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1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E20" authorId="0">
      <text>
        <r>
          <rPr>
            <sz val="8"/>
            <rFont val="Tahoma"/>
            <family val="2"/>
          </rPr>
          <t>114=115 до 121</t>
        </r>
      </text>
    </comment>
    <comment ref="H20" authorId="0">
      <text>
        <r>
          <rPr>
            <sz val="8"/>
            <rFont val="Tahoma"/>
            <family val="2"/>
          </rPr>
          <t>114=115 до 121
колона 8 = колона 6 - колона 7</t>
        </r>
      </text>
    </comment>
    <comment ref="H2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2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E30" authorId="0">
      <text>
        <r>
          <rPr>
            <sz val="8"/>
            <rFont val="Tahoma"/>
            <family val="2"/>
          </rPr>
          <t>124=125+134+135+140+141+142+143+144+145+146</t>
        </r>
      </text>
    </comment>
    <comment ref="H30" authorId="0">
      <text>
        <r>
          <rPr>
            <sz val="8"/>
            <rFont val="Tahoma"/>
            <family val="2"/>
          </rPr>
          <t>124=125+134+135+140+141+142+143+144+145+146
колона 8 = колона 6 - колона 7</t>
        </r>
      </text>
    </comment>
    <comment ref="E31" authorId="0">
      <text>
        <r>
          <rPr>
            <sz val="8"/>
            <rFont val="Tahoma"/>
            <family val="2"/>
          </rPr>
          <t>125=126+127+128+129+130+131+132+133</t>
        </r>
      </text>
    </comment>
    <comment ref="H31" authorId="0">
      <text>
        <r>
          <rPr>
            <sz val="8"/>
            <rFont val="Tahoma"/>
            <family val="2"/>
          </rPr>
          <t>125=126+127+128+129+130+131+132+133
колона 8 = колона 6 - колона 7</t>
        </r>
      </text>
    </comment>
    <comment ref="H3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3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E41" authorId="0">
      <text>
        <r>
          <rPr>
            <sz val="8"/>
            <rFont val="Tahoma"/>
            <family val="2"/>
          </rPr>
          <t>135=136+137+138+139</t>
        </r>
      </text>
    </comment>
    <comment ref="H41" authorId="0">
      <text>
        <r>
          <rPr>
            <sz val="8"/>
            <rFont val="Tahoma"/>
            <family val="2"/>
          </rPr>
          <t>135=136+137+138+139
колона 8 = колона 6 - колона 7</t>
        </r>
      </text>
    </comment>
    <comment ref="H4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4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0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E53" authorId="0">
      <text>
        <r>
          <rPr>
            <sz val="8"/>
            <rFont val="Tahoma"/>
            <family val="2"/>
          </rPr>
          <t>147=148+149+150+151+152+153</t>
        </r>
      </text>
    </comment>
    <comment ref="H53" authorId="0">
      <text>
        <r>
          <rPr>
            <sz val="8"/>
            <rFont val="Tahoma"/>
            <family val="2"/>
          </rPr>
          <t>147=148+149+150+151+152+153
колона 8 = колона 6 - колона 7</t>
        </r>
      </text>
    </comment>
    <comment ref="H5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5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6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7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8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59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E60" authorId="0">
      <text>
        <r>
          <rPr>
            <sz val="8"/>
            <rFont val="Tahoma"/>
            <family val="2"/>
          </rPr>
          <t>154=155+156+157</t>
        </r>
      </text>
    </comment>
    <comment ref="H60" authorId="0">
      <text>
        <r>
          <rPr>
            <sz val="8"/>
            <rFont val="Tahoma"/>
            <family val="2"/>
          </rPr>
          <t>154=155+156+157
колона 8 = колона 6 - колона 7</t>
        </r>
      </text>
    </comment>
    <comment ref="H61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2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3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H64" authorId="0">
      <text>
        <r>
          <rPr>
            <sz val="8"/>
            <rFont val="Tahoma"/>
            <family val="2"/>
          </rPr>
          <t>колона 8 = колона 6 - колона 7</t>
        </r>
      </text>
    </comment>
    <comment ref="E65" authorId="0">
      <text>
        <r>
          <rPr>
            <sz val="8"/>
            <rFont val="Tahoma"/>
            <family val="2"/>
          </rPr>
          <t>159 = 111+124+147+154+158
159 &gt; 0 колона 5
159 колона 5 =200 колона 5</t>
        </r>
      </text>
    </comment>
    <comment ref="F65" authorId="0">
      <text>
        <r>
          <rPr>
            <sz val="8"/>
            <rFont val="Tahoma"/>
            <family val="2"/>
          </rPr>
          <t>159 &gt; 0 колона 6</t>
        </r>
      </text>
    </comment>
    <comment ref="H65" authorId="0">
      <text>
        <r>
          <rPr>
            <sz val="8"/>
            <rFont val="Tahoma"/>
            <family val="2"/>
          </rPr>
          <t>159 = 111+124+147+154+158
159 &gt; 0 колона 8
159 колона 8 =200 колона 6
колона 8 = колона 6 - колона 7</t>
        </r>
      </text>
    </comment>
    <comment ref="E66" authorId="0">
      <text>
        <r>
          <rPr>
            <sz val="8"/>
            <rFont val="Tahoma"/>
            <family val="2"/>
          </rPr>
          <t>160 колона 5 =201 колона 5</t>
        </r>
      </text>
    </comment>
    <comment ref="H66" authorId="0">
      <text>
        <r>
          <rPr>
            <sz val="8"/>
            <rFont val="Tahoma"/>
            <family val="2"/>
          </rPr>
          <t>160 колона 8 =201 колона 6
колона 8 = колона 6 - колона 7</t>
        </r>
      </text>
    </comment>
    <comment ref="E68" authorId="0">
      <text>
        <r>
          <rPr>
            <sz val="8"/>
            <rFont val="Tahoma"/>
            <family val="2"/>
          </rPr>
          <t>161=162+163</t>
        </r>
      </text>
    </comment>
    <comment ref="F68" authorId="0">
      <text>
        <r>
          <rPr>
            <sz val="8"/>
            <rFont val="Tahoma"/>
            <family val="2"/>
          </rPr>
          <t>161=162+163</t>
        </r>
      </text>
    </comment>
    <comment ref="E72" authorId="0">
      <text>
        <r>
          <rPr>
            <sz val="8"/>
            <rFont val="Tahoma"/>
            <family val="2"/>
          </rPr>
          <t>165=166+167+168+169+170+171+172</t>
        </r>
      </text>
    </comment>
    <comment ref="F72" authorId="0">
      <text>
        <r>
          <rPr>
            <sz val="8"/>
            <rFont val="Tahoma"/>
            <family val="2"/>
          </rPr>
          <t>165=166+167+168+169+170+171+172</t>
        </r>
      </text>
    </comment>
    <comment ref="E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F80" authorId="0">
      <text>
        <r>
          <rPr>
            <sz val="8"/>
            <rFont val="Tahoma"/>
            <family val="2"/>
          </rPr>
          <t>173=174+175+180+181+189+195+196+197+198</t>
        </r>
      </text>
    </comment>
    <comment ref="E82" authorId="0">
      <text>
        <r>
          <rPr>
            <sz val="8"/>
            <rFont val="Tahoma"/>
            <family val="2"/>
          </rPr>
          <t>175=176+177+178+179</t>
        </r>
      </text>
    </comment>
    <comment ref="F82" authorId="0">
      <text>
        <r>
          <rPr>
            <sz val="8"/>
            <rFont val="Tahoma"/>
            <family val="2"/>
          </rPr>
          <t>175=176+177+178+179</t>
        </r>
      </text>
    </comment>
    <comment ref="E88" authorId="0">
      <text>
        <r>
          <rPr>
            <sz val="8"/>
            <rFont val="Tahoma"/>
            <family val="2"/>
          </rPr>
          <t>181=182+183+184+185+186+187+188</t>
        </r>
      </text>
    </comment>
    <comment ref="F88" authorId="0">
      <text>
        <r>
          <rPr>
            <sz val="8"/>
            <rFont val="Tahoma"/>
            <family val="2"/>
          </rPr>
          <t>181=182+183+184+185+186+187+188</t>
        </r>
      </text>
    </comment>
    <comment ref="E96" authorId="0">
      <text>
        <r>
          <rPr>
            <sz val="8"/>
            <rFont val="Tahoma"/>
            <family val="2"/>
          </rPr>
          <t>189=190+191+192+193+194</t>
        </r>
      </text>
    </comment>
    <comment ref="F96" authorId="0">
      <text>
        <r>
          <rPr>
            <sz val="8"/>
            <rFont val="Tahoma"/>
            <family val="2"/>
          </rPr>
          <t>189=190+191+192+193+194</t>
        </r>
      </text>
    </comment>
    <comment ref="E107" authorId="0">
      <text>
        <r>
          <rPr>
            <sz val="8"/>
            <rFont val="Tahoma"/>
            <family val="2"/>
          </rPr>
          <t>200=161+164+165+173+199
200 &gt; 0 колона 5</t>
        </r>
      </text>
    </comment>
    <comment ref="F107" authorId="0">
      <text>
        <r>
          <rPr>
            <sz val="8"/>
            <rFont val="Tahoma"/>
            <family val="2"/>
          </rPr>
          <t>200=161+164+165+173+199
200 &gt; 0 колона 6</t>
        </r>
      </text>
    </comment>
  </commentList>
</comments>
</file>

<file path=xl/comments3.xml><?xml version="1.0" encoding="utf-8"?>
<comments xmlns="http://schemas.openxmlformats.org/spreadsheetml/2006/main">
  <authors>
    <author>natasa</author>
    <author>CR</author>
    <author>Nikola Arsov</author>
  </authors>
  <commentList>
    <comment ref="E17" authorId="0">
      <text>
        <r>
          <rPr>
            <sz val="8"/>
            <rFont val="Tahoma"/>
            <family val="2"/>
          </rPr>
          <t>001 = 002+006+010+017+021+026+030+035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sz val="8"/>
            <rFont val="Tahoma"/>
            <family val="2"/>
          </rPr>
          <t>001 = 002+006+010+017+021+026+030+035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sz val="8"/>
            <rFont val="Tahoma"/>
            <family val="2"/>
          </rPr>
          <t xml:space="preserve">002 = 003+004+005+006
ако 002&gt;0 тогаш 002 мора да биде &gt; 003
ако 104&gt;0 тогаш 002&gt;0 (само за сметка 1 и 2)
</t>
        </r>
      </text>
    </comment>
    <comment ref="F18" authorId="0">
      <text>
        <r>
          <rPr>
            <sz val="8"/>
            <rFont val="Tahoma"/>
            <family val="2"/>
          </rPr>
          <t xml:space="preserve">002 = 003+004+005
ако 002&gt;0 тогаш 002 мора да биде &gt; 003
ако 104&gt;0 тогаш 002&gt;0 (само за сметка 1 и 2)
</t>
        </r>
      </text>
    </comment>
    <comment ref="F23" authorId="0">
      <text>
        <r>
          <rPr>
            <sz val="8"/>
            <rFont val="Tahoma"/>
            <family val="2"/>
          </rPr>
          <t>006 = 007+008+009</t>
        </r>
      </text>
    </comment>
    <comment ref="F28" authorId="1">
      <text>
        <r>
          <rPr>
            <sz val="8"/>
            <rFont val="Tahoma"/>
            <family val="2"/>
          </rPr>
          <t>010 = 011 до 016</t>
        </r>
        <r>
          <rPr>
            <sz val="8"/>
            <rFont val="Tahoma"/>
            <family val="2"/>
          </rPr>
          <t xml:space="preserve">
</t>
        </r>
      </text>
    </comment>
    <comment ref="F36" authorId="1">
      <text>
        <r>
          <rPr>
            <sz val="8"/>
            <rFont val="Tahoma"/>
            <family val="2"/>
          </rPr>
          <t>017 = 018 до 020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sz val="8"/>
            <rFont val="Tahoma"/>
            <family val="2"/>
          </rPr>
          <t>021 = 022 до 025</t>
        </r>
      </text>
    </comment>
    <comment ref="F45" authorId="1">
      <text>
        <r>
          <rPr>
            <sz val="8"/>
            <rFont val="Tahoma"/>
            <family val="2"/>
          </rPr>
          <t>026 = 027+028+029</t>
        </r>
        <r>
          <rPr>
            <sz val="8"/>
            <rFont val="Tahoma"/>
            <family val="2"/>
          </rPr>
          <t xml:space="preserve">
</t>
        </r>
      </text>
    </comment>
    <comment ref="F49" authorId="1">
      <text>
        <r>
          <rPr>
            <sz val="8"/>
            <rFont val="Tahoma"/>
            <family val="2"/>
          </rPr>
          <t>030 = 031 до 034</t>
        </r>
      </text>
    </comment>
    <comment ref="F55" authorId="0">
      <text>
        <r>
          <rPr>
            <sz val="8"/>
            <rFont val="Tahoma"/>
            <family val="2"/>
          </rPr>
          <t>035 = 036 до 039</t>
        </r>
      </text>
    </comment>
    <comment ref="E60" authorId="0">
      <text>
        <r>
          <rPr>
            <sz val="8"/>
            <rFont val="Tahoma"/>
            <family val="2"/>
          </rPr>
          <t>044 =045+046+047+048+049+050+051+052+053+054</t>
        </r>
      </text>
    </comment>
    <comment ref="F60" authorId="0">
      <text>
        <r>
          <rPr>
            <sz val="8"/>
            <rFont val="Tahoma"/>
            <family val="2"/>
          </rPr>
          <t>040 = 041</t>
        </r>
      </text>
    </comment>
    <comment ref="E71" authorId="1">
      <text>
        <r>
          <rPr>
            <sz val="8"/>
            <rFont val="Tahoma"/>
            <family val="2"/>
          </rPr>
          <t>055 = 056+057+058</t>
        </r>
        <r>
          <rPr>
            <sz val="8"/>
            <rFont val="Tahoma"/>
            <family val="2"/>
          </rPr>
          <t xml:space="preserve">
</t>
        </r>
      </text>
    </comment>
    <comment ref="F71" authorId="1">
      <text>
        <r>
          <rPr>
            <sz val="8"/>
            <rFont val="Tahoma"/>
            <family val="2"/>
          </rPr>
          <t>052 = 053</t>
        </r>
        <r>
          <rPr>
            <sz val="8"/>
            <rFont val="Tahoma"/>
            <family val="2"/>
          </rPr>
          <t xml:space="preserve">
</t>
        </r>
      </text>
    </comment>
    <comment ref="E75" authorId="1">
      <text>
        <r>
          <rPr>
            <sz val="8"/>
            <rFont val="Tahoma"/>
            <family val="2"/>
          </rPr>
          <t>059 = 001+044+055
057 &gt; 0 (колона 5)</t>
        </r>
        <r>
          <rPr>
            <sz val="8"/>
            <rFont val="Tahoma"/>
            <family val="2"/>
          </rPr>
          <t xml:space="preserve">
</t>
        </r>
      </text>
    </comment>
    <comment ref="F75" authorId="1">
      <text>
        <r>
          <rPr>
            <sz val="8"/>
            <rFont val="Tahoma"/>
            <family val="2"/>
          </rPr>
          <t>057 = 001+040+052
057 &gt; 0 (колона 6)</t>
        </r>
        <r>
          <rPr>
            <sz val="8"/>
            <rFont val="Tahoma"/>
            <family val="2"/>
          </rPr>
          <t xml:space="preserve">
</t>
        </r>
      </text>
    </comment>
    <comment ref="E78" authorId="1">
      <text>
        <r>
          <rPr>
            <sz val="8"/>
            <rFont val="Tahoma"/>
            <family val="2"/>
          </rPr>
          <t xml:space="preserve"> ако 058 &gt; или = 059 тогаш 060 = 058 - 059
ако 102 &gt; 0 тогаш 060 = 0 (освен кај споени статусни промени)</t>
        </r>
        <r>
          <rPr>
            <sz val="8"/>
            <rFont val="Tahoma"/>
            <family val="2"/>
          </rPr>
          <t xml:space="preserve">
</t>
        </r>
      </text>
    </comment>
    <comment ref="F78" authorId="1">
      <text>
        <r>
          <rPr>
            <sz val="8"/>
            <rFont val="Tahoma"/>
            <family val="2"/>
          </rPr>
          <t xml:space="preserve"> ако 058 &gt; или = 059 тогаш 060 = 058 - 059
ако 102 &gt; 0 тогаш 060 = 0 (освен кај споени статусни промени)</t>
        </r>
        <r>
          <rPr>
            <sz val="8"/>
            <rFont val="Tahoma"/>
            <family val="2"/>
          </rPr>
          <t xml:space="preserve">
</t>
        </r>
      </text>
    </comment>
    <comment ref="F79" authorId="1">
      <text>
        <r>
          <rPr>
            <sz val="8"/>
            <rFont val="Tahoma"/>
            <family val="2"/>
          </rPr>
          <t>061 = 062+063+064</t>
        </r>
        <r>
          <rPr>
            <sz val="8"/>
            <rFont val="Tahoma"/>
            <family val="2"/>
          </rPr>
          <t xml:space="preserve">
</t>
        </r>
      </text>
    </comment>
    <comment ref="E83" authorId="1">
      <text>
        <r>
          <rPr>
            <sz val="8"/>
            <rFont val="Tahoma"/>
            <family val="2"/>
          </rPr>
          <t xml:space="preserve"> ако 
</t>
        </r>
      </text>
    </comment>
    <comment ref="F83" authorId="1">
      <text>
        <r>
          <rPr>
            <sz val="8"/>
            <rFont val="Tahoma"/>
            <family val="2"/>
          </rPr>
          <t xml:space="preserve"> ако 058 &gt; или = 059 тогаш 065 = 057 + 058
 ако 059 &gt;  058 тогаш 065 = 057 + 059</t>
        </r>
        <r>
          <rPr>
            <sz val="8"/>
            <rFont val="Tahoma"/>
            <family val="2"/>
          </rPr>
          <t xml:space="preserve">
</t>
        </r>
      </text>
    </comment>
    <comment ref="F84" authorId="1">
      <text>
        <r>
          <rPr>
            <sz val="8"/>
            <rFont val="Tahoma"/>
            <family val="2"/>
          </rPr>
          <t>066 = 067+068+069+070+071+072+073+074+075</t>
        </r>
        <r>
          <rPr>
            <sz val="8"/>
            <rFont val="Tahoma"/>
            <family val="2"/>
          </rPr>
          <t xml:space="preserve">
</t>
        </r>
      </text>
    </comment>
    <comment ref="F93" authorId="1">
      <text>
        <r>
          <rPr>
            <sz val="8"/>
            <rFont val="Tahoma"/>
            <family val="2"/>
          </rPr>
          <t>076 = 077+078+079+080+081</t>
        </r>
        <r>
          <rPr>
            <sz val="8"/>
            <rFont val="Tahoma"/>
            <family val="2"/>
          </rPr>
          <t xml:space="preserve">
</t>
        </r>
      </text>
    </comment>
    <comment ref="F99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E104" authorId="1">
      <text>
        <r>
          <rPr>
            <sz val="8"/>
            <rFont val="Tahoma"/>
            <family val="2"/>
          </rPr>
          <t>088 = 089+090+091+092</t>
        </r>
        <r>
          <rPr>
            <sz val="8"/>
            <rFont val="Tahoma"/>
            <family val="2"/>
          </rPr>
          <t xml:space="preserve">
</t>
        </r>
      </text>
    </comment>
    <comment ref="F104" authorId="1">
      <text>
        <r>
          <rPr>
            <sz val="8"/>
            <rFont val="Tahoma"/>
            <family val="2"/>
          </rPr>
          <t>087 = 088+089</t>
        </r>
        <r>
          <rPr>
            <sz val="8"/>
            <rFont val="Tahoma"/>
            <family val="2"/>
          </rPr>
          <t xml:space="preserve">
</t>
        </r>
      </text>
    </comment>
    <comment ref="E109" authorId="1">
      <text>
        <r>
          <rPr>
            <sz val="8"/>
            <rFont val="Tahoma"/>
            <family val="2"/>
          </rPr>
          <t>093 = 094+095+096</t>
        </r>
        <r>
          <rPr>
            <sz val="8"/>
            <rFont val="Tahoma"/>
            <family val="2"/>
          </rPr>
          <t xml:space="preserve">
</t>
        </r>
      </text>
    </comment>
    <comment ref="F109" authorId="1">
      <text>
        <r>
          <rPr>
            <sz val="8"/>
            <rFont val="Tahoma"/>
            <family val="2"/>
          </rPr>
          <t>090 = 091+092+093+094</t>
        </r>
        <r>
          <rPr>
            <sz val="8"/>
            <rFont val="Tahoma"/>
            <family val="2"/>
          </rPr>
          <t xml:space="preserve">
</t>
        </r>
      </text>
    </comment>
    <comment ref="E113" authorId="1">
      <text>
        <r>
          <rPr>
            <sz val="8"/>
            <rFont val="Tahoma"/>
            <family val="2"/>
          </rPr>
          <t xml:space="preserve">
097 = 098+099+100</t>
        </r>
        <r>
          <rPr>
            <sz val="8"/>
            <rFont val="Tahoma"/>
            <family val="2"/>
          </rPr>
          <t xml:space="preserve">
</t>
        </r>
      </text>
    </comment>
    <comment ref="F113" authorId="1">
      <text>
        <r>
          <rPr>
            <sz val="8"/>
            <rFont val="Tahoma"/>
            <family val="2"/>
          </rPr>
          <t xml:space="preserve">
095 = 096+097+098</t>
        </r>
        <r>
          <rPr>
            <sz val="8"/>
            <rFont val="Tahoma"/>
            <family val="2"/>
          </rPr>
          <t xml:space="preserve">
</t>
        </r>
      </text>
    </comment>
    <comment ref="E119" authorId="1">
      <text>
        <r>
          <rPr>
            <sz val="8"/>
            <rFont val="Tahoma"/>
            <family val="2"/>
          </rPr>
          <t>103=068+077+083+088+093+097+101+102</t>
        </r>
      </text>
    </comment>
    <comment ref="F119" authorId="1">
      <text>
        <r>
          <rPr>
            <sz val="8"/>
            <rFont val="Tahoma"/>
            <family val="2"/>
          </rPr>
          <t>101 = 066+076+082+087+090+095+099+100</t>
        </r>
        <r>
          <rPr>
            <sz val="8"/>
            <rFont val="Tahoma"/>
            <family val="2"/>
          </rPr>
          <t xml:space="preserve">
</t>
        </r>
      </text>
    </comment>
    <comment ref="E120" authorId="1">
      <text>
        <r>
          <rPr>
            <sz val="8"/>
            <rFont val="Tahoma"/>
            <family val="2"/>
          </rPr>
          <t>ако е 059 &gt; или = 103 тогаш 104 = 059-103
ако 060 &gt; 0 тогаш 104 = 0
ако 062 &gt; 0 тогаш 104 = 0 (освен кај споени статусни промени)</t>
        </r>
      </text>
    </comment>
    <comment ref="F120" authorId="1">
      <text>
        <r>
          <rPr>
            <sz val="8"/>
            <rFont val="Tahoma"/>
            <family val="2"/>
          </rPr>
          <t>ako 057 &gt; или = 101 тогаш 102 = 057-101 
ако 058 &gt; 0 тогаш 102 = 0
ако 060 &gt; 0 тогаш 102 = 0 (освен кај споени статусни промени)</t>
        </r>
        <r>
          <rPr>
            <sz val="8"/>
            <rFont val="Tahoma"/>
            <family val="2"/>
          </rPr>
          <t xml:space="preserve">
</t>
        </r>
      </text>
    </comment>
    <comment ref="E121" authorId="1">
      <text>
        <r>
          <rPr>
            <sz val="8"/>
            <rFont val="Tahoma"/>
            <family val="2"/>
          </rPr>
          <t>105 = 104+103</t>
        </r>
        <r>
          <rPr>
            <sz val="8"/>
            <rFont val="Tahoma"/>
            <family val="2"/>
          </rPr>
          <t xml:space="preserve">
103 = 067</t>
        </r>
      </text>
    </comment>
    <comment ref="F121" authorId="1">
      <text>
        <r>
          <rPr>
            <sz val="8"/>
            <rFont val="Tahoma"/>
            <family val="2"/>
          </rPr>
          <t>105 = 104+103</t>
        </r>
        <r>
          <rPr>
            <sz val="8"/>
            <rFont val="Tahoma"/>
            <family val="2"/>
          </rPr>
          <t xml:space="preserve">
105 = 067</t>
        </r>
      </text>
    </comment>
    <comment ref="E122" authorId="1">
      <text>
        <r>
          <rPr>
            <sz val="8"/>
            <rFont val="Tahoma"/>
            <family val="2"/>
          </rPr>
          <t>106 &gt; 0 за типови на сметки 1 и 2
106 = 0 за типови на сметки 3,4,5,6,7 и 8
ако 002 &gt; 0 тогаш 106 &gt; 0 (само за сметка 1 и 2)
Ако субјектот е голем тогаш 106&gt;0</t>
        </r>
      </text>
    </comment>
    <comment ref="F122" authorId="1">
      <text>
        <r>
          <rPr>
            <sz val="8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</t>
        </r>
        <r>
          <rPr>
            <sz val="8"/>
            <rFont val="Tahoma"/>
            <family val="2"/>
          </rPr>
          <t xml:space="preserve">
Ако субјектот е голем тогаш 104 &gt; 0</t>
        </r>
      </text>
    </comment>
    <comment ref="E23" authorId="0">
      <text>
        <r>
          <rPr>
            <sz val="8"/>
            <rFont val="Tahoma"/>
            <family val="2"/>
          </rPr>
          <t xml:space="preserve">007 = 008+009+010 +011
</t>
        </r>
      </text>
    </comment>
    <comment ref="E28" authorId="0">
      <text>
        <r>
          <rPr>
            <sz val="8"/>
            <rFont val="Tahoma"/>
            <family val="2"/>
          </rPr>
          <t xml:space="preserve">012 = 013+014+015+016+017+018+019
</t>
        </r>
      </text>
    </comment>
    <comment ref="E36" authorId="0">
      <text>
        <r>
          <rPr>
            <sz val="8"/>
            <rFont val="Tahoma"/>
            <family val="2"/>
          </rPr>
          <t xml:space="preserve">020 = 021+022+023
</t>
        </r>
      </text>
    </comment>
    <comment ref="E40" authorId="0">
      <text>
        <r>
          <rPr>
            <sz val="8"/>
            <rFont val="Tahoma"/>
            <family val="2"/>
          </rPr>
          <t>024 = 025+026+027+028</t>
        </r>
      </text>
    </comment>
    <comment ref="E45" authorId="0">
      <text>
        <r>
          <rPr>
            <sz val="8"/>
            <rFont val="Tahoma"/>
            <family val="2"/>
          </rPr>
          <t>029=030+031+032</t>
        </r>
      </text>
    </comment>
    <comment ref="E49" authorId="0">
      <text>
        <r>
          <rPr>
            <sz val="8"/>
            <rFont val="Tahoma"/>
            <family val="2"/>
          </rPr>
          <t>033 = 034+035+036+038</t>
        </r>
      </text>
    </comment>
    <comment ref="E55" authorId="0">
      <text>
        <r>
          <rPr>
            <sz val="8"/>
            <rFont val="Tahoma"/>
            <family val="2"/>
          </rPr>
          <t>039 =040+041+042+043</t>
        </r>
      </text>
    </comment>
    <comment ref="E79" authorId="0">
      <text>
        <r>
          <rPr>
            <sz val="8"/>
            <rFont val="Tahoma"/>
            <family val="2"/>
          </rPr>
          <t>063 = 064+065+066</t>
        </r>
      </text>
    </comment>
    <comment ref="E84" authorId="0">
      <text>
        <r>
          <rPr>
            <sz val="8"/>
            <rFont val="Tahoma"/>
            <family val="2"/>
          </rPr>
          <t xml:space="preserve">068 = 069+070+071+072+073+074+075+076
</t>
        </r>
      </text>
    </comment>
    <comment ref="E93" authorId="0">
      <text>
        <r>
          <rPr>
            <sz val="8"/>
            <rFont val="Tahoma"/>
            <family val="2"/>
          </rPr>
          <t xml:space="preserve">077 = 078+079+080+081+082
</t>
        </r>
      </text>
    </comment>
    <comment ref="E99" authorId="1">
      <text>
        <r>
          <rPr>
            <sz val="8"/>
            <rFont val="Tahoma"/>
            <family val="2"/>
          </rPr>
          <t>082 = 083+084+085+086</t>
        </r>
        <r>
          <rPr>
            <sz val="8"/>
            <rFont val="Tahoma"/>
            <family val="2"/>
          </rPr>
          <t xml:space="preserve">
</t>
        </r>
      </text>
    </comment>
    <comment ref="E76" authorId="2">
      <text>
        <r>
          <rPr>
            <sz val="8"/>
            <rFont val="Tahoma"/>
            <family val="2"/>
          </rPr>
          <t>ако 103 &gt; или = од 059 тогаш 060 = 103-059
ако 104 &gt; 0 тогаш 060 = 0</t>
        </r>
      </text>
    </comment>
    <comment ref="F76" authorId="2">
      <text>
        <r>
          <rPr>
            <sz val="8"/>
            <rFont val="Tahoma"/>
            <family val="2"/>
          </rPr>
          <t>ако 103 &gt; или = од 059 тогаш 060 = 103-059
ако 104 &gt; 0 тогаш 060 = 0</t>
        </r>
      </text>
    </comment>
  </commentList>
</comments>
</file>

<file path=xl/comments5.xml><?xml version="1.0" encoding="utf-8"?>
<comments xmlns="http://schemas.openxmlformats.org/spreadsheetml/2006/main">
  <authors>
    <author>Nikola Arsov</author>
  </authors>
  <commentList>
    <comment ref="E628" authorId="0">
      <text>
        <r>
          <rPr>
            <sz val="8"/>
            <rFont val="Tahoma"/>
            <family val="2"/>
          </rPr>
          <t>Vkupni prihodi = 
101 (kolona 6) од BPT</t>
        </r>
      </text>
    </comment>
  </commentList>
</comments>
</file>

<file path=xl/sharedStrings.xml><?xml version="1.0" encoding="utf-8"?>
<sst xmlns="http://schemas.openxmlformats.org/spreadsheetml/2006/main" count="2245" uniqueCount="2120">
  <si>
    <t>Вадење на други руди на обоени метали</t>
  </si>
  <si>
    <t>08.11</t>
  </si>
  <si>
    <t xml:space="preserve">Вадење на декоративен камен и камен за градежништвото, варовник, суров гипс, креда и шкрилци </t>
  </si>
  <si>
    <t>08.12</t>
  </si>
  <si>
    <t>Вадење на чакал и песок; глина и каолин</t>
  </si>
  <si>
    <t>08.91</t>
  </si>
  <si>
    <t>Вадење на хемиски минерали и минерални ѓубрива</t>
  </si>
  <si>
    <t>08.92</t>
  </si>
  <si>
    <t>Вадење на тресет</t>
  </si>
  <si>
    <t>08.93</t>
  </si>
  <si>
    <t>Вадење на сол</t>
  </si>
  <si>
    <t>08.99</t>
  </si>
  <si>
    <t>Останато рударство и вадење на камен, неспомнато на друго место</t>
  </si>
  <si>
    <t>09.10</t>
  </si>
  <si>
    <t>Помошни дејности за вадење на сурова нафта и природен гас</t>
  </si>
  <si>
    <t>09.90</t>
  </si>
  <si>
    <t>Помошни дејности за останатото вадење на руда</t>
  </si>
  <si>
    <t>10.11</t>
  </si>
  <si>
    <t>Преработка и конзервирање на месо</t>
  </si>
  <si>
    <t>10.12</t>
  </si>
  <si>
    <t>Преработка и конзервирање на живинско месо</t>
  </si>
  <si>
    <t>10.13</t>
  </si>
  <si>
    <t>Производство на животинско и живинско месо</t>
  </si>
  <si>
    <t>10.20</t>
  </si>
  <si>
    <t>Преработка и конзервирање на риба, мекотели и лушпари</t>
  </si>
  <si>
    <t>10.31</t>
  </si>
  <si>
    <t>Преработка и конзервирање на компири</t>
  </si>
  <si>
    <t>10.32</t>
  </si>
  <si>
    <t>Производство на сокови од овошје и зеленчук</t>
  </si>
  <si>
    <t>10.39</t>
  </si>
  <si>
    <t>Друга преработка и конзервирање на овошје и зеленчук</t>
  </si>
  <si>
    <t>10.41</t>
  </si>
  <si>
    <t>Производство на масла и масти</t>
  </si>
  <si>
    <t>10.42</t>
  </si>
  <si>
    <t xml:space="preserve">Производство на маргарин и слични масти за јадење </t>
  </si>
  <si>
    <t>10.51</t>
  </si>
  <si>
    <t>Преработка на млеко и производство на сирења</t>
  </si>
  <si>
    <t>10.52</t>
  </si>
  <si>
    <t>Производство на сладолед</t>
  </si>
  <si>
    <t>10.61</t>
  </si>
  <si>
    <t>Производство на мелнички производи</t>
  </si>
  <si>
    <t>10.62</t>
  </si>
  <si>
    <t>Производство на скроб и производи од скроб</t>
  </si>
  <si>
    <t>10.71</t>
  </si>
  <si>
    <t>Производство на леб; слатки (колачи,торти) во свежа состојба и бисквити (кекси)</t>
  </si>
  <si>
    <t>10.72</t>
  </si>
  <si>
    <t>Производство на двопек и бисквити; производство на конзервирани слатки и печива</t>
  </si>
  <si>
    <t>10.73</t>
  </si>
  <si>
    <t xml:space="preserve">Производство на макарони, њоки, кускус и слични тестенини </t>
  </si>
  <si>
    <t>10.81</t>
  </si>
  <si>
    <t>Производство на шеќер</t>
  </si>
  <si>
    <t>10.82</t>
  </si>
  <si>
    <t xml:space="preserve">Производство на какао, чоколади и кондиторски производи </t>
  </si>
  <si>
    <t>10.83</t>
  </si>
  <si>
    <t>Преработка на чај и кафе</t>
  </si>
  <si>
    <t>10.84</t>
  </si>
  <si>
    <t>Производство на зачини и други додатоци</t>
  </si>
  <si>
    <t>10.85</t>
  </si>
  <si>
    <t>Производство на готови јадења и оброци</t>
  </si>
  <si>
    <t>Судски и правосудни дејности</t>
  </si>
  <si>
    <t>84.24</t>
  </si>
  <si>
    <t>Работи на јавниот ред и безбедноста</t>
  </si>
  <si>
    <t>84.25</t>
  </si>
  <si>
    <t>Дејности на пожарникарската служба</t>
  </si>
  <si>
    <t>84.30</t>
  </si>
  <si>
    <t>Дејности на задолжителното социјално осигурување</t>
  </si>
  <si>
    <t>85.10</t>
  </si>
  <si>
    <t>Претшколско образование</t>
  </si>
  <si>
    <t>85.20</t>
  </si>
  <si>
    <t>Основно образование</t>
  </si>
  <si>
    <t>85.31</t>
  </si>
  <si>
    <t>Општо средно образование</t>
  </si>
  <si>
    <t>85.32</t>
  </si>
  <si>
    <t xml:space="preserve">Техничко и стручно средно образование </t>
  </si>
  <si>
    <t>85.41</t>
  </si>
  <si>
    <t>Образование после средното, кое не е високо</t>
  </si>
  <si>
    <t>85.42</t>
  </si>
  <si>
    <t>Високо образование</t>
  </si>
  <si>
    <t>85.51</t>
  </si>
  <si>
    <t>Спортско и рекреативно образование</t>
  </si>
  <si>
    <t>85.52</t>
  </si>
  <si>
    <t>Образование во културата</t>
  </si>
  <si>
    <t>85.53</t>
  </si>
  <si>
    <t>Дејност на школите за возачи</t>
  </si>
  <si>
    <t>85.59</t>
  </si>
  <si>
    <t>Друго образование, неспомнато на друго место</t>
  </si>
  <si>
    <t>85.60</t>
  </si>
  <si>
    <t>Помошни услуги во образованието</t>
  </si>
  <si>
    <t>86.10</t>
  </si>
  <si>
    <t>Дејности на болниците</t>
  </si>
  <si>
    <t>86.21</t>
  </si>
  <si>
    <t>Дејности на општа медицинска пракса</t>
  </si>
  <si>
    <t>86.22</t>
  </si>
  <si>
    <t>Дејности на специјалистичка медицинска пракса</t>
  </si>
  <si>
    <t>86.23</t>
  </si>
  <si>
    <t>Дејности на стоматолошка пракса</t>
  </si>
  <si>
    <t>86.90</t>
  </si>
  <si>
    <t>Други дејности за здравствена заштита</t>
  </si>
  <si>
    <t>87.10</t>
  </si>
  <si>
    <t xml:space="preserve">Дејности на социјалната заштита со сместување и нега </t>
  </si>
  <si>
    <t>87.20</t>
  </si>
  <si>
    <t>Дејности на социјалната заштита и сместување на лица со интелектуална и/или телесна попреченост, душевно болни и лица зависници од алкохол, дрога и други опојни средства</t>
  </si>
  <si>
    <t>87.30</t>
  </si>
  <si>
    <t xml:space="preserve">Дејности на социјалната заштита со сместување на стари и изнемоштени лица </t>
  </si>
  <si>
    <t>87.90</t>
  </si>
  <si>
    <t>Останати дејности на социјалната заштита со сместување, неспомнати на друго место</t>
  </si>
  <si>
    <t>88.10</t>
  </si>
  <si>
    <t xml:space="preserve">Дејности на социјалната заштита без сместување на стари и изнемоштени лица </t>
  </si>
  <si>
    <t>88.91</t>
  </si>
  <si>
    <t>Дејности на дневна социјална заштита на деца</t>
  </si>
  <si>
    <t>88.99</t>
  </si>
  <si>
    <t>Останати дејности на социјалната заштита без сместување, неспомнати на друго место</t>
  </si>
  <si>
    <t>90.01</t>
  </si>
  <si>
    <t>Изведувачка уметност</t>
  </si>
  <si>
    <t>90.02</t>
  </si>
  <si>
    <t>Помошни дејности во изведувачката уметност</t>
  </si>
  <si>
    <t>Производство на кожна облека</t>
  </si>
  <si>
    <t>14.12</t>
  </si>
  <si>
    <t>Производство на работна облека</t>
  </si>
  <si>
    <t>14.13</t>
  </si>
  <si>
    <t>Производство на друга горна облека</t>
  </si>
  <si>
    <t>14.14</t>
  </si>
  <si>
    <t>Производство на долна облека</t>
  </si>
  <si>
    <t>14.19</t>
  </si>
  <si>
    <t>Производство на други предмети и прибори за облека</t>
  </si>
  <si>
    <t>14.20</t>
  </si>
  <si>
    <t>Производство на предмети од крзно</t>
  </si>
  <si>
    <t>14.31</t>
  </si>
  <si>
    <t>Производство на плетени и хеклани чорапи</t>
  </si>
  <si>
    <t>14.39</t>
  </si>
  <si>
    <t>Производство на друга плетена и хеклана облека</t>
  </si>
  <si>
    <t>15.11</t>
  </si>
  <si>
    <t>Штавење и доработка на кожа; доработка и боење на крзно</t>
  </si>
  <si>
    <t>15.12</t>
  </si>
  <si>
    <t>Производство на куфери, рачни торби и слични предмети, седла и сарачки производи</t>
  </si>
  <si>
    <t>15.20</t>
  </si>
  <si>
    <t>Производство на обувки</t>
  </si>
  <si>
    <t>16.10</t>
  </si>
  <si>
    <t>Пилење и стружење на дрво</t>
  </si>
  <si>
    <t>16.21</t>
  </si>
  <si>
    <t>Производство на фурнир и други плочи од дрво</t>
  </si>
  <si>
    <t>16.22</t>
  </si>
  <si>
    <t>Производство на паркет</t>
  </si>
  <si>
    <t>16.23</t>
  </si>
  <si>
    <t xml:space="preserve">Производство на друга градежна столарија и подови </t>
  </si>
  <si>
    <t>16.24</t>
  </si>
  <si>
    <t>Производство на дрвена амбалажа</t>
  </si>
  <si>
    <t>16.29</t>
  </si>
  <si>
    <t>Производство на останати производи од дрво; производство на предмети од плута, слама и плетарски материјал</t>
  </si>
  <si>
    <t>17.11</t>
  </si>
  <si>
    <t>Производство на целулоза (пулпа)</t>
  </si>
  <si>
    <t>17.12</t>
  </si>
  <si>
    <t>Производство на хартија и картон</t>
  </si>
  <si>
    <t>17.21</t>
  </si>
  <si>
    <t>Производство на брановидна хартија и картон и на амбалажа од хартија и картон</t>
  </si>
  <si>
    <t>17.22</t>
  </si>
  <si>
    <t>Производство на предмети за санитарни и тоалетни потреби за домаќинствата</t>
  </si>
  <si>
    <t>17.23</t>
  </si>
  <si>
    <t>Производство на канцелариски материјал од хартија</t>
  </si>
  <si>
    <t>17.24</t>
  </si>
  <si>
    <t>Производство на ѕидни тапети</t>
  </si>
  <si>
    <t>17.29</t>
  </si>
  <si>
    <t>Производство на други предмети од хартија и картон</t>
  </si>
  <si>
    <t>18.11</t>
  </si>
  <si>
    <t>Печатење на весници</t>
  </si>
  <si>
    <t>18.12</t>
  </si>
  <si>
    <t>Друго печатење</t>
  </si>
  <si>
    <t>18.13</t>
  </si>
  <si>
    <t>Услужни дејности во врска со печатењето и објавувањето</t>
  </si>
  <si>
    <t>Фризерски салони и салони за разубавување</t>
  </si>
  <si>
    <t>96.03</t>
  </si>
  <si>
    <t>Погребни и слични дејности</t>
  </si>
  <si>
    <t>96.04</t>
  </si>
  <si>
    <t>Дејности за нега и одржување на телото</t>
  </si>
  <si>
    <t>96.09</t>
  </si>
  <si>
    <t>Останати лични услужни дејности, неспомнати на друго место</t>
  </si>
  <si>
    <t>97.00</t>
  </si>
  <si>
    <t>Дејности на домаќинствата кои вработуваат послуга (домашен персонал)</t>
  </si>
  <si>
    <t>98.10</t>
  </si>
  <si>
    <t>Дејности на приватните домаќинаства кои произведуваат разновидна стока  за сопствени потреби</t>
  </si>
  <si>
    <t>98.20</t>
  </si>
  <si>
    <t>Дејности на приватните домаќинства кои вршат различни услуги за сопствени потреби</t>
  </si>
  <si>
    <t>99.00</t>
  </si>
  <si>
    <t>Дејности на екстратериторијални организации и тела</t>
  </si>
  <si>
    <t>ВКУПНИ ПРИХОДИ</t>
  </si>
  <si>
    <t>Податоци за правното лице</t>
  </si>
  <si>
    <t>Идентификација на субјектот</t>
  </si>
  <si>
    <t>Матичен број:</t>
  </si>
  <si>
    <t>Податоци за субјектот</t>
  </si>
  <si>
    <t>Целосен назив:</t>
  </si>
  <si>
    <t>Скратен назив:</t>
  </si>
  <si>
    <t>Жиро сметка:</t>
  </si>
  <si>
    <t>Големина на субјектот:</t>
  </si>
  <si>
    <t>Претежна дејност:</t>
  </si>
  <si>
    <t>Вид на сопственост:</t>
  </si>
  <si>
    <t>Даночен број:</t>
  </si>
  <si>
    <t>Организационен облик:</t>
  </si>
  <si>
    <t>Адреса на седиштето</t>
  </si>
  <si>
    <t>Улица:</t>
  </si>
  <si>
    <t>Место:</t>
  </si>
  <si>
    <t>Општина:</t>
  </si>
  <si>
    <t>Податоци за деловната единица:</t>
  </si>
  <si>
    <t>Назив на единицата:</t>
  </si>
  <si>
    <t>Код на единицата:</t>
  </si>
  <si>
    <t>Тип на единицата:</t>
  </si>
  <si>
    <t>Претежна дејност на единицата:</t>
  </si>
  <si>
    <t>Држава на единицата:</t>
  </si>
  <si>
    <t>Улица на единицата:</t>
  </si>
  <si>
    <t>Место на единицата:</t>
  </si>
  <si>
    <t>Општина на единицата:</t>
  </si>
  <si>
    <t>Податоци за годишната сметка</t>
  </si>
  <si>
    <t>Пресметковна година:</t>
  </si>
  <si>
    <t>Вид на обработка:</t>
  </si>
  <si>
    <t>Код на видот на работа:</t>
  </si>
  <si>
    <t>510</t>
  </si>
  <si>
    <t>Тип на годишна сметка:</t>
  </si>
  <si>
    <t>Статусна промена:</t>
  </si>
  <si>
    <t>Телефон за контакт:</t>
  </si>
  <si>
    <t>Назив на субјектот:</t>
  </si>
  <si>
    <t>Биланс на состојбата</t>
  </si>
  <si>
    <t>(во денари)</t>
  </si>
  <si>
    <t>Ред.бр.</t>
  </si>
  <si>
    <t>Група на конта или конто</t>
  </si>
  <si>
    <t>Позиција</t>
  </si>
  <si>
    <t>Ознака на АОП</t>
  </si>
  <si>
    <t>Износ</t>
  </si>
  <si>
    <t>Претходна година</t>
  </si>
  <si>
    <t>Тековна година</t>
  </si>
  <si>
    <t>Бруто</t>
  </si>
  <si>
    <t>Исправка на вредноста</t>
  </si>
  <si>
    <t xml:space="preserve">Нето </t>
  </si>
  <si>
    <t>a</t>
  </si>
  <si>
    <t>b</t>
  </si>
  <si>
    <t>c</t>
  </si>
  <si>
    <t>d</t>
  </si>
  <si>
    <t>e</t>
  </si>
  <si>
    <t>Производство и обработка на друго стакло, вклучувајќи и техничка стаклена стока</t>
  </si>
  <si>
    <t>23.20</t>
  </si>
  <si>
    <t>Производство на огноотпорни производи</t>
  </si>
  <si>
    <t>23.31</t>
  </si>
  <si>
    <t>Производство на керамички плочки и подни плочи</t>
  </si>
  <si>
    <t>23.32</t>
  </si>
  <si>
    <t>Производство на цигли, ќерамиди и производи од печена глина за градежништвото</t>
  </si>
  <si>
    <t>23.41</t>
  </si>
  <si>
    <t>Производство на керамички предмети за домаќинствата и керамички украсни предмети</t>
  </si>
  <si>
    <t>23.42</t>
  </si>
  <si>
    <t>Производство на керамички санитарни уреди</t>
  </si>
  <si>
    <t>23.43</t>
  </si>
  <si>
    <t>Производство на керамички изолатери и изолационен прибор</t>
  </si>
  <si>
    <t>23.44</t>
  </si>
  <si>
    <t>Производство на други технички производи од керамика</t>
  </si>
  <si>
    <t>23.49</t>
  </si>
  <si>
    <t>Производство на други керамички производи</t>
  </si>
  <si>
    <t>23.51</t>
  </si>
  <si>
    <t>Производство на цемент</t>
  </si>
  <si>
    <t>23.52</t>
  </si>
  <si>
    <t>Производство на вар и гипс</t>
  </si>
  <si>
    <t>23.61</t>
  </si>
  <si>
    <t>Производство на производи од бетон за градежни цели</t>
  </si>
  <si>
    <t>23.62</t>
  </si>
  <si>
    <t>Производство на производи од гипс за градежни цели</t>
  </si>
  <si>
    <t>23.63</t>
  </si>
  <si>
    <t>Производство на готова бетонска смеса</t>
  </si>
  <si>
    <t>23.64</t>
  </si>
  <si>
    <t>Производство на малтер</t>
  </si>
  <si>
    <t>23.65</t>
  </si>
  <si>
    <t>Производство на влакнест цемент</t>
  </si>
  <si>
    <t>23.69</t>
  </si>
  <si>
    <t>Производство на други производи од бетон, гипс и цемент</t>
  </si>
  <si>
    <t>23.70</t>
  </si>
  <si>
    <t>Сечење, обликување и доработка на камен</t>
  </si>
  <si>
    <t>23.91</t>
  </si>
  <si>
    <t>Производство на абразивни (брусни) производи</t>
  </si>
  <si>
    <t>23.99</t>
  </si>
  <si>
    <t>Производство на други неметални минерални производи, неспомнато на друго место</t>
  </si>
  <si>
    <t>24.10</t>
  </si>
  <si>
    <t>Производство на сурово железо, челик и феролегури</t>
  </si>
  <si>
    <t>24.20</t>
  </si>
  <si>
    <t>Производство на цевки, шупливи (издлабени) профили и слични производи од челик</t>
  </si>
  <si>
    <t>24.31</t>
  </si>
  <si>
    <t>Ладно влечење на прачки</t>
  </si>
  <si>
    <t>24.32</t>
  </si>
  <si>
    <t>Ладно валање на тесни ленти</t>
  </si>
  <si>
    <t>24.33</t>
  </si>
  <si>
    <t>Ладно обликување и свиткување</t>
  </si>
  <si>
    <t>24.34</t>
  </si>
  <si>
    <t>Ладно извлекување на жица</t>
  </si>
  <si>
    <t>24.41</t>
  </si>
  <si>
    <t>Производство на благородни метали</t>
  </si>
  <si>
    <t>24.42</t>
  </si>
  <si>
    <t>Производство на алуминиум</t>
  </si>
  <si>
    <t>24.43</t>
  </si>
  <si>
    <t xml:space="preserve">Производство на олово, цинк и калај </t>
  </si>
  <si>
    <t>24.44</t>
  </si>
  <si>
    <t>Производство на бакар</t>
  </si>
  <si>
    <t>24.45</t>
  </si>
  <si>
    <t>Производство на други обоени метали</t>
  </si>
  <si>
    <t>24.46</t>
  </si>
  <si>
    <t>Преработка на нуклеарно гориво</t>
  </si>
  <si>
    <t>24.51</t>
  </si>
  <si>
    <t>Леење на железо</t>
  </si>
  <si>
    <t>24.52</t>
  </si>
  <si>
    <t>Леење на челик</t>
  </si>
  <si>
    <t>24.53</t>
  </si>
  <si>
    <t>Леење на лесни метали</t>
  </si>
  <si>
    <t>24.54</t>
  </si>
  <si>
    <t xml:space="preserve">Производство на железнички локомотиви и шински возила </t>
  </si>
  <si>
    <t>30.30</t>
  </si>
  <si>
    <t>Производство на воздухопловни и вселенски летала како и сродна машинерија</t>
  </si>
  <si>
    <t>30.40</t>
  </si>
  <si>
    <t>Производство на воени борбени возила</t>
  </si>
  <si>
    <t>30.91</t>
  </si>
  <si>
    <t>Производство на мотоцикли</t>
  </si>
  <si>
    <t>30.92</t>
  </si>
  <si>
    <t>Производство на велосипеди и инвалидски колички</t>
  </si>
  <si>
    <t>30.99</t>
  </si>
  <si>
    <t>Производство на други превозни средства, неспомнати на друго место</t>
  </si>
  <si>
    <t>31.01</t>
  </si>
  <si>
    <t xml:space="preserve">Производство на канцелариски мебел и мебел за продавници </t>
  </si>
  <si>
    <t>31.02</t>
  </si>
  <si>
    <t xml:space="preserve">Производство на кујнски мебел </t>
  </si>
  <si>
    <t>31.03</t>
  </si>
  <si>
    <t xml:space="preserve">Производство на душеци </t>
  </si>
  <si>
    <t>31.09</t>
  </si>
  <si>
    <t xml:space="preserve">Производство на друг мебел </t>
  </si>
  <si>
    <t>32.11</t>
  </si>
  <si>
    <t xml:space="preserve">Производство на пари (монети) </t>
  </si>
  <si>
    <t>32.12</t>
  </si>
  <si>
    <t>Производство на накит и слични производи</t>
  </si>
  <si>
    <t>32.13</t>
  </si>
  <si>
    <t>Производство на бижутерија и слични производи</t>
  </si>
  <si>
    <t>32.20</t>
  </si>
  <si>
    <t>Производство на музички инструменти</t>
  </si>
  <si>
    <t>32.30</t>
  </si>
  <si>
    <t>Производство на спортска опрема</t>
  </si>
  <si>
    <t>32.40</t>
  </si>
  <si>
    <t>Производство на игри и играчки</t>
  </si>
  <si>
    <t>32.50</t>
  </si>
  <si>
    <t>Производство на медицински и стоматолошки инструменти</t>
  </si>
  <si>
    <t>32.91</t>
  </si>
  <si>
    <t>Производство на метли и четки</t>
  </si>
  <si>
    <t>32.99</t>
  </si>
  <si>
    <t xml:space="preserve">Останато производство, неспомнато на друго место </t>
  </si>
  <si>
    <t>33.11</t>
  </si>
  <si>
    <t>Поправка на фабрикувани производи од метал</t>
  </si>
  <si>
    <t>33.12</t>
  </si>
  <si>
    <t>Поправка на машини</t>
  </si>
  <si>
    <t>33.13</t>
  </si>
  <si>
    <t xml:space="preserve">Поправка на електронска и оптичка опрема </t>
  </si>
  <si>
    <t>33.14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</si>
  <si>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</si>
  <si>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</si>
  <si>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</si>
  <si>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</si>
  <si>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</si>
  <si>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</si>
  <si>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</si>
  <si>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</si>
  <si>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</si>
  <si>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</si>
  <si>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</si>
  <si>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</si>
  <si>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</si>
  <si>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</si>
  <si>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</si>
  <si>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</si>
  <si>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</si>
  <si>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</si>
  <si>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</si>
  <si>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</si>
  <si>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</si>
  <si>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</si>
  <si>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</si>
  <si>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</si>
  <si>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</si>
  <si>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</si>
  <si>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</si>
  <si>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</si>
  <si>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</si>
  <si>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</si>
  <si>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</si>
  <si>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</si>
  <si>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</si>
  <si>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</si>
  <si>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</si>
  <si>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</si>
  <si>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</si>
  <si>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</si>
  <si>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</si>
  <si>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</si>
  <si>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</si>
  <si>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</si>
  <si>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</si>
  <si>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</si>
  <si>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</si>
  <si>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</si>
  <si>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</si>
  <si>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</si>
  <si>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</si>
  <si>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</si>
  <si>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</si>
  <si>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Расходи кои не се поврзани со вршење на дејност на субјектот</t>
  </si>
  <si>
    <t>Исплатени надоместоци на трошоци на вработените што не се утврдени со член 11 став 1 точка 2 од ЗДД</t>
  </si>
  <si>
    <t>Трошоци за организирана исхрана и превоз исплатени над износите утврдени со закон</t>
  </si>
  <si>
    <t>26.70</t>
  </si>
  <si>
    <t xml:space="preserve">Производство на оптички инструменти и фотографска опрема </t>
  </si>
  <si>
    <t>26.80</t>
  </si>
  <si>
    <t>Производство на магнетски и оптички медиуми</t>
  </si>
  <si>
    <t>27.11</t>
  </si>
  <si>
    <t>Производство на електромотори, генератори и трансформатори</t>
  </si>
  <si>
    <t>27.12</t>
  </si>
  <si>
    <t xml:space="preserve">Производство на апарати за дистрибуција и контрола на електричната енергија </t>
  </si>
  <si>
    <t>27.20</t>
  </si>
  <si>
    <t>Производство на батерии и акумулатори</t>
  </si>
  <si>
    <t>27.31</t>
  </si>
  <si>
    <t>Производство на кабли од оптички влакна</t>
  </si>
  <si>
    <t>27.32</t>
  </si>
  <si>
    <t>Производство на други електронски и електрични жици и кабли</t>
  </si>
  <si>
    <t>27.33</t>
  </si>
  <si>
    <t>Производство на електроинсталациски материјал</t>
  </si>
  <si>
    <t>27.40</t>
  </si>
  <si>
    <t xml:space="preserve">Производство на електрична опрема за осветлување </t>
  </si>
  <si>
    <t>27.51</t>
  </si>
  <si>
    <t xml:space="preserve">Производство на електрични апарати за домаќинството </t>
  </si>
  <si>
    <t>27.52</t>
  </si>
  <si>
    <t>Производство на неелектрични апарати за домаќинството</t>
  </si>
  <si>
    <t>27.90</t>
  </si>
  <si>
    <t xml:space="preserve">Производство на друга електрична опрема </t>
  </si>
  <si>
    <t>28.11</t>
  </si>
  <si>
    <t>Производство на мотори и турбини, освен мотори за авиони и моторни возила</t>
  </si>
  <si>
    <t>28.12</t>
  </si>
  <si>
    <t>Производство на хидраулични погонски уреди (хидраулична опрема)</t>
  </si>
  <si>
    <t>28.13</t>
  </si>
  <si>
    <t>Производство на други пумпи и компресори</t>
  </si>
  <si>
    <t>28.14</t>
  </si>
  <si>
    <t>Производство на други славини и вентили</t>
  </si>
  <si>
    <t>28.15</t>
  </si>
  <si>
    <t>Производство на лежишта, преносници, како и преносни и погонски елементи</t>
  </si>
  <si>
    <t>28.21</t>
  </si>
  <si>
    <t>Производство на печки и горилници</t>
  </si>
  <si>
    <t>28.22</t>
  </si>
  <si>
    <t>Производство на уреди за кревање и пренесување</t>
  </si>
  <si>
    <t>28.23</t>
  </si>
  <si>
    <t>Производство на канцелариски машини и опрема (освен производство на компјутери и периферна опрема)</t>
  </si>
  <si>
    <t>28.24</t>
  </si>
  <si>
    <t xml:space="preserve">Производство на механизирани рачни алати </t>
  </si>
  <si>
    <t>28.25</t>
  </si>
  <si>
    <t>Производство на разладна и вентилациска опрема која не е за примена во домаќинството</t>
  </si>
  <si>
    <t>28.29</t>
  </si>
  <si>
    <t>Износ на камати на заеми добиени од содружници или акционери – нерезиденти со најмалку 25% учество во капиталот на друштвото</t>
  </si>
  <si>
    <t xml:space="preserve">Исплатени надоместоци на трошоци и други лични примања од работен однос над утврдениот износ </t>
  </si>
  <si>
    <t xml:space="preserve">Трошоци по основ на камати по кредити кои не се користат за вршење на дејноста на обврзникот </t>
  </si>
  <si>
    <t>Скопје</t>
  </si>
  <si>
    <t>I. ТЕКОВНИ РАСХОДИ (002+007+012+020+024+029+033+039)</t>
  </si>
  <si>
    <t>а) ПЛАТИ И НАДОМЕСТОЦИ (003+004+005+006)</t>
  </si>
  <si>
    <t>Плати и надоместоци</t>
  </si>
  <si>
    <t xml:space="preserve">Придонеси за социјално осигурување </t>
  </si>
  <si>
    <t xml:space="preserve">Останати придонеси од плати </t>
  </si>
  <si>
    <t>Надоместоци</t>
  </si>
  <si>
    <t>б) РЕЗЕРВИ И НЕДЕФИНИРАНИ РАСХОДИ (од 008 до 011)</t>
  </si>
  <si>
    <t>Финансирање на нови програми и потпрограми</t>
  </si>
  <si>
    <t>Постојана резерва</t>
  </si>
  <si>
    <t>Тековни резерви</t>
  </si>
  <si>
    <t>в) СТОКИ И  УСЛУГИ (ЗБИР ОД 013 ДО 019)</t>
  </si>
  <si>
    <t>Патни и дневни расходи</t>
  </si>
  <si>
    <t>Комунални услуги, греење, комуникација и транспорт</t>
  </si>
  <si>
    <t>Поправка и тековно одржување</t>
  </si>
  <si>
    <t>Договорни услуги</t>
  </si>
  <si>
    <t>Други тековни расходи</t>
  </si>
  <si>
    <t>Привремени вработувања</t>
  </si>
  <si>
    <t>г) ТЕКОВНИ ТРАНСФЕРИ ДО ВОНБУЏЕТСКИТЕ ФОНДОВИ (021 ДО 023)</t>
  </si>
  <si>
    <t>Трансфери до фондот за ПИОМ</t>
  </si>
  <si>
    <t>Трансфери до Агенцијата за вработување</t>
  </si>
  <si>
    <t>Трансфери до Фондот за здравство</t>
  </si>
  <si>
    <t>д) ТЕКОВНИ ТРАНСФЕРИ ДО ЕЛС(од 025 до 028)</t>
  </si>
  <si>
    <t>Дотации од ДДВ</t>
  </si>
  <si>
    <t>Наменски дотации</t>
  </si>
  <si>
    <t>Блок дотации</t>
  </si>
  <si>
    <t>Дотации за делегирани пооделни надлежности</t>
  </si>
  <si>
    <t>Каматни плаќања кон нерезидентни кредитори</t>
  </si>
  <si>
    <t>Каматни плаќања кон домашни кредитори</t>
  </si>
  <si>
    <t>Каматни плаќања кон други нивоа на власт</t>
  </si>
  <si>
    <t>е) СУБВЕНЦИИ И ТРАНСФЕРИ (од 034 до 038)</t>
  </si>
  <si>
    <t>Субвенции за јавни претпријатија</t>
  </si>
  <si>
    <t>Субвенции за приватни претпријатија</t>
  </si>
  <si>
    <t>Трансфери до невладини организации</t>
  </si>
  <si>
    <t>Разни трансфери</t>
  </si>
  <si>
    <t>ж) СОЦИЈАЛНИ БЕНЕФИЦИИ (од 040 до 043)</t>
  </si>
  <si>
    <t>Други неданочни приходи</t>
  </si>
  <si>
    <t>Данок од доход, од добивка и од капитални добивки</t>
  </si>
  <si>
    <t>Придонеси за социјално осигурување</t>
  </si>
  <si>
    <t>Даноци од имот</t>
  </si>
  <si>
    <t>Домашни даноци на стоки и услуги</t>
  </si>
  <si>
    <t>Данок од меѓународна трговија и трансакции (царини и давачки)</t>
  </si>
  <si>
    <t>Еднократни посебни такси</t>
  </si>
  <si>
    <t>Даноци на специфични услуги</t>
  </si>
  <si>
    <t>Такси за користење или дозволи за вршење на дејност</t>
  </si>
  <si>
    <t>28.49</t>
  </si>
  <si>
    <t xml:space="preserve">Производство на други алатни машини  </t>
  </si>
  <si>
    <t>28.91</t>
  </si>
  <si>
    <t>Производство на машини за металургијата</t>
  </si>
  <si>
    <t>28.92</t>
  </si>
  <si>
    <t>Производство на машини за рударство, каменоломи и градежништво</t>
  </si>
  <si>
    <t>Капитални субвенции за претпријатија и невладини организации</t>
  </si>
  <si>
    <t>055</t>
  </si>
  <si>
    <t>077</t>
  </si>
  <si>
    <t>094</t>
  </si>
  <si>
    <t xml:space="preserve">А.НЕМАТЕРИЈАЛНИ СРЕДСТВА </t>
  </si>
  <si>
    <t>Акумулирана амортизација (исправка на вредноста) на основачки издатоци</t>
  </si>
  <si>
    <t>Набавна вредност на патенти, лиценци, концесии и други права</t>
  </si>
  <si>
    <t>Набавна вредност на други нематеријални права</t>
  </si>
  <si>
    <t>В. МАТЕРИЈАЛНИ СРЕДСТВА</t>
  </si>
  <si>
    <t>Набавна вредност на други материјални средства</t>
  </si>
  <si>
    <t>Акумулирана амортизација (исправка на вредноста) на други материјални средства</t>
  </si>
  <si>
    <t>Г.  КРАТКОРОЧНИ ОБВРСКИ ЗА ПЛАТИ И ДРУГИ ОБВРСКИ СПРЕМА ВРАБОТЕНИТЕ</t>
  </si>
  <si>
    <t>I. Комунални услуги, греење, комуникација и транспорт</t>
  </si>
  <si>
    <t>Поправка на електрична опрема</t>
  </si>
  <si>
    <t>33.15</t>
  </si>
  <si>
    <t>Поправка и одржување на чамци и бродови</t>
  </si>
  <si>
    <t>33.16</t>
  </si>
  <si>
    <t xml:space="preserve">Поправка и одржување на воздухопловни и вселенски летала </t>
  </si>
  <si>
    <t>33.17</t>
  </si>
  <si>
    <t xml:space="preserve">Поправка и одржување на други превозни средства </t>
  </si>
  <si>
    <t>33.19</t>
  </si>
  <si>
    <t>Поправка на останата опрема</t>
  </si>
  <si>
    <t>33.20</t>
  </si>
  <si>
    <t xml:space="preserve">Инсталирање на индустриски машини и опрема </t>
  </si>
  <si>
    <t>35.11</t>
  </si>
  <si>
    <t>Производство на електрична енергија</t>
  </si>
  <si>
    <t>35.12</t>
  </si>
  <si>
    <t>Пренос на електрична енергија</t>
  </si>
  <si>
    <t>35.13</t>
  </si>
  <si>
    <t>Дистрибуција на електрична енергија</t>
  </si>
  <si>
    <t>35.14</t>
  </si>
  <si>
    <t>VI. ЗАДОЛЖУВАЊЕ ВО СТРАНСТВО (О98 ДО 100)</t>
  </si>
  <si>
    <t>Меѓународни развојни агенции</t>
  </si>
  <si>
    <t>Странски влади</t>
  </si>
  <si>
    <t>Други задолжувања во странаство</t>
  </si>
  <si>
    <t>VIII. ПРИХОДИ ОД ОТПЛАТА НА ЗАЕМИ: Приходи од наплатени дадени заеми</t>
  </si>
  <si>
    <t>А) ВКУПНО ПРИХОДИ(068+077+083+088+093+097+101+102)</t>
  </si>
  <si>
    <t>Б) НЕПОКРИЕНИ  РАСХОДИ (059+061-103)</t>
  </si>
  <si>
    <t>В) ВКУПНО (103+104=067)</t>
  </si>
  <si>
    <t>Г) ПОСЕБНИ ПОДАТОЦИ: Просечен број на вработени врз основа на часовите на работа во пресметковниот период (цел број)</t>
  </si>
  <si>
    <t>163</t>
  </si>
  <si>
    <t xml:space="preserve">   II. РЕВАЛОРИЗАЦИОНА РЕЗЕРВА</t>
  </si>
  <si>
    <t>164</t>
  </si>
  <si>
    <r>
      <t xml:space="preserve">  III. ДОЛГОРОЧНИ ОБВРСКИ</t>
    </r>
    <r>
      <rPr>
        <sz val="11"/>
        <rFont val="Arial"/>
        <family val="2"/>
      </rPr>
      <t xml:space="preserve"> (од 166 до 172)</t>
    </r>
  </si>
  <si>
    <t>165</t>
  </si>
  <si>
    <t xml:space="preserve">      Обврски по долгорочни кредити</t>
  </si>
  <si>
    <t>166</t>
  </si>
  <si>
    <t xml:space="preserve">      Вложувања од странски лица</t>
  </si>
  <si>
    <t>167</t>
  </si>
  <si>
    <t xml:space="preserve">      Кредити од банки во земјата</t>
  </si>
  <si>
    <t>168</t>
  </si>
  <si>
    <t xml:space="preserve">      Други кредити во земјата</t>
  </si>
  <si>
    <t>169</t>
  </si>
  <si>
    <t xml:space="preserve">      Кредити од странство</t>
  </si>
  <si>
    <t>170</t>
  </si>
  <si>
    <t xml:space="preserve">      Долгорочни обврски за примени депозити и кауции</t>
  </si>
  <si>
    <t>171</t>
  </si>
  <si>
    <t xml:space="preserve">      Други долгорочни обврски</t>
  </si>
  <si>
    <t>172</t>
  </si>
  <si>
    <r>
      <t xml:space="preserve">  IV. ТЕКОВНИ ОБВРСКИ </t>
    </r>
    <r>
      <rPr>
        <sz val="11"/>
        <rFont val="Arial"/>
        <family val="2"/>
      </rPr>
      <t>(174+175+180+181+189+195+196+197+198)</t>
    </r>
  </si>
  <si>
    <t>173</t>
  </si>
  <si>
    <t xml:space="preserve">  а) Краткорочни обврски по основ на хартии од вредност</t>
  </si>
  <si>
    <t>174</t>
  </si>
  <si>
    <t xml:space="preserve">  б) Краткорочни обврски спрема добавувачи (од 176 до 179)</t>
  </si>
  <si>
    <t>175</t>
  </si>
  <si>
    <t xml:space="preserve">      Обврски спрема добавувачи во земјата</t>
  </si>
  <si>
    <t>176</t>
  </si>
  <si>
    <t xml:space="preserve">       Обврски спрема добавувачи во странство</t>
  </si>
  <si>
    <t>177</t>
  </si>
  <si>
    <t xml:space="preserve">       Обврски спрема добавувачи за нефактурирани стоки, материјали и услуги</t>
  </si>
  <si>
    <t>178</t>
  </si>
  <si>
    <t xml:space="preserve">      Обврски спрема добавувачи граѓани</t>
  </si>
  <si>
    <t>179</t>
  </si>
  <si>
    <t xml:space="preserve">  в) Примени аванси, депозити и кауции</t>
  </si>
  <si>
    <t>180</t>
  </si>
  <si>
    <t xml:space="preserve">  г) Краткорочни финансиски обврски (од 182 до 188)</t>
  </si>
  <si>
    <t>181</t>
  </si>
  <si>
    <t xml:space="preserve">       Обврски за заедничко работење со субјектите</t>
  </si>
  <si>
    <t>182</t>
  </si>
  <si>
    <t xml:space="preserve">       Обврски за кредити во земјата</t>
  </si>
  <si>
    <t>183</t>
  </si>
  <si>
    <t xml:space="preserve">Останати завршни градежни работи </t>
  </si>
  <si>
    <t>43.91</t>
  </si>
  <si>
    <t>Дејности на покривни конструкции</t>
  </si>
  <si>
    <t>43.99</t>
  </si>
  <si>
    <t xml:space="preserve">Останати специјализирани градежни работи, неспомнати на друго место </t>
  </si>
  <si>
    <t>45.11</t>
  </si>
  <si>
    <t xml:space="preserve">Вкупни трошоци за донации во годината </t>
  </si>
  <si>
    <t>III-1 Материјал.сред.во подготовка</t>
  </si>
  <si>
    <t xml:space="preserve">      Останат капитал (залихи на материјали, резервни делови и ситен инвентар и хартии од вредност)</t>
  </si>
  <si>
    <t>200=159</t>
  </si>
  <si>
    <t>401</t>
  </si>
  <si>
    <t>402</t>
  </si>
  <si>
    <t>403</t>
  </si>
  <si>
    <t>404</t>
  </si>
  <si>
    <t>411</t>
  </si>
  <si>
    <t>412</t>
  </si>
  <si>
    <t>413</t>
  </si>
  <si>
    <t>414</t>
  </si>
  <si>
    <t>420</t>
  </si>
  <si>
    <t>421</t>
  </si>
  <si>
    <t>431</t>
  </si>
  <si>
    <t>432</t>
  </si>
  <si>
    <t>433</t>
  </si>
  <si>
    <t>441</t>
  </si>
  <si>
    <t>442</t>
  </si>
  <si>
    <t>443</t>
  </si>
  <si>
    <t>444</t>
  </si>
  <si>
    <t>451</t>
  </si>
  <si>
    <t>452</t>
  </si>
  <si>
    <t>453</t>
  </si>
  <si>
    <t>461</t>
  </si>
  <si>
    <t>462</t>
  </si>
  <si>
    <t>463</t>
  </si>
  <si>
    <t>464</t>
  </si>
  <si>
    <t>465</t>
  </si>
  <si>
    <t>471</t>
  </si>
  <si>
    <t>472</t>
  </si>
  <si>
    <t>473</t>
  </si>
  <si>
    <t>474</t>
  </si>
  <si>
    <t>480</t>
  </si>
  <si>
    <t>811, 812, 813</t>
  </si>
  <si>
    <t>Материјали и ситен инвентар</t>
  </si>
  <si>
    <t>ѓ) КАМАТНИ ПЛАЌАЊА ( од 030 до 032)</t>
  </si>
  <si>
    <r>
      <t xml:space="preserve">           </t>
    </r>
    <r>
      <rPr>
        <sz val="11"/>
        <rFont val="MAC C Swiss"/>
        <family val="2"/>
      </rPr>
      <t>Lice odgovorno za sostavuvaweto na bilansot</t>
    </r>
  </si>
  <si>
    <t>Неспецијализирана трговија на големо со храна, пијалаци и тутун</t>
  </si>
  <si>
    <t>46.41</t>
  </si>
  <si>
    <t>Трговија на големо со текстил</t>
  </si>
  <si>
    <t>46.42</t>
  </si>
  <si>
    <t>Трговија на големо со облека и обувки</t>
  </si>
  <si>
    <t>46.43</t>
  </si>
  <si>
    <t>Трговија на големо со електрични апарати за домаќинствата</t>
  </si>
  <si>
    <t>46.44</t>
  </si>
  <si>
    <t>Трговија на големо со порцелан, стакларија и средства за чистење</t>
  </si>
  <si>
    <t>46.45</t>
  </si>
  <si>
    <t>Трговија на големо со парфимериски и козметички препарати</t>
  </si>
  <si>
    <t>46.46</t>
  </si>
  <si>
    <t>Трговија на големо со фармацевтски производи</t>
  </si>
  <si>
    <t>46.47</t>
  </si>
  <si>
    <t xml:space="preserve">Трговија на големо со мебел, подни прекривки и опрема за осветлување </t>
  </si>
  <si>
    <t>46.48</t>
  </si>
  <si>
    <t>Трговија на големо со часовници и накит</t>
  </si>
  <si>
    <t>46.49</t>
  </si>
  <si>
    <t>Трговија на големо со друга стока за домаќинствата</t>
  </si>
  <si>
    <t>46.51</t>
  </si>
  <si>
    <t>Трговија на големо со компјутери, компјутерска периферна опрема и софтвер</t>
  </si>
  <si>
    <t>46.52</t>
  </si>
  <si>
    <t xml:space="preserve">Трговија на големо со електронска и телекомуникациска опрема и делови </t>
  </si>
  <si>
    <t>46.61</t>
  </si>
  <si>
    <t>Трговија на големо со земјоделски машини, прибор и опрема</t>
  </si>
  <si>
    <t>46.62</t>
  </si>
  <si>
    <t>Трговија на големо со алатни машини</t>
  </si>
  <si>
    <t>46.63</t>
  </si>
  <si>
    <t xml:space="preserve">Трговија на големо со машини за рударството и градежништвото </t>
  </si>
  <si>
    <t>46.64</t>
  </si>
  <si>
    <t>Трговија на големо со машини за текстилната индустрија, машини за шиење и плетење</t>
  </si>
  <si>
    <t>46.65</t>
  </si>
  <si>
    <t>Трговија на големо со канцелариски мебел</t>
  </si>
  <si>
    <t>46.66</t>
  </si>
  <si>
    <t xml:space="preserve">           Vo _Skopje_</t>
  </si>
  <si>
    <t xml:space="preserve">           Lice odgovorno za sostavuvaweto na bilansot</t>
  </si>
  <si>
    <r>
      <t xml:space="preserve">Посебни податоци                                                                                            </t>
    </r>
    <r>
      <rPr>
        <sz val="11"/>
        <rFont val="Arial"/>
        <family val="2"/>
      </rPr>
      <t>за системот на државната евиденција за корисниците на средства од буџетот и фондовите</t>
    </r>
  </si>
  <si>
    <t xml:space="preserve">           Na den ________2014 godina</t>
  </si>
  <si>
    <t>Даночна основа по намалување (III-IV)</t>
  </si>
  <si>
    <t>Одржување и поправка на моторни возила</t>
  </si>
  <si>
    <t>45.31</t>
  </si>
  <si>
    <t xml:space="preserve">Трговија на големо со делови и прибор за моторни возила </t>
  </si>
  <si>
    <t>45.32</t>
  </si>
  <si>
    <t xml:space="preserve">Трговија на мало со делови и прибор за моторни возила </t>
  </si>
  <si>
    <t>45.40</t>
  </si>
  <si>
    <t xml:space="preserve">Трговија со мотоцикли и делови и прибор за мотоцикли, одржување и поправка на мотоцикли </t>
  </si>
  <si>
    <t>46.11</t>
  </si>
  <si>
    <t>Посредување во трговијата со земјоделски суровини, живи животни, текстилни суровини и полупроизводи</t>
  </si>
  <si>
    <t>46.12</t>
  </si>
  <si>
    <t>Посредување во трговијата со горива, руди, метали и индустриски хемикалии</t>
  </si>
  <si>
    <t>46.13</t>
  </si>
  <si>
    <t>Посредување во трговијата со дрво, дрвена граѓа и градежен материјал</t>
  </si>
  <si>
    <t>46.14</t>
  </si>
  <si>
    <t>Посредување во трговијата со машини, индустриска опрема, бродови и воздухопловни средства</t>
  </si>
  <si>
    <t>46.15</t>
  </si>
  <si>
    <t>Посредување во трговијата со мебел, предмети за домаќинствата, метална и железна стока</t>
  </si>
  <si>
    <t>46.16</t>
  </si>
  <si>
    <t>Посредување во трговијата со текстил, облека, крзно, обувки и предмети од кожа</t>
  </si>
  <si>
    <t>46.17</t>
  </si>
  <si>
    <t xml:space="preserve">Посредување во трговијата со храна, пијалаци и тутун </t>
  </si>
  <si>
    <t>46.18</t>
  </si>
  <si>
    <t>Посредување специјализирано за трговија со останати посебни производи или групи на производи</t>
  </si>
  <si>
    <t>46.19</t>
  </si>
  <si>
    <t>Посредување во трговијата со разновидни производи</t>
  </si>
  <si>
    <t>46.21</t>
  </si>
  <si>
    <t>Трговија на големо со жита, суров тутун, семе и добиточна храна</t>
  </si>
  <si>
    <t>46.22</t>
  </si>
  <si>
    <t>Трговија на големо со цвеќе и садници</t>
  </si>
  <si>
    <t>46.23</t>
  </si>
  <si>
    <t>Трговија на големо со живи животни</t>
  </si>
  <si>
    <t>46.24</t>
  </si>
  <si>
    <t>Трговија на големо со сурова, недовршена и довршена кожа</t>
  </si>
  <si>
    <t>46.31</t>
  </si>
  <si>
    <t>Трговија на големо со овошје и зеленчук</t>
  </si>
  <si>
    <t>46.32</t>
  </si>
  <si>
    <t>Трговија на големо со месо и производи од месо</t>
  </si>
  <si>
    <t>46.33</t>
  </si>
  <si>
    <t>Трговија на големо со млечни производи, јајца и масла и масти за јадење</t>
  </si>
  <si>
    <t>46.34</t>
  </si>
  <si>
    <t>Трговија на големо со пијалаци</t>
  </si>
  <si>
    <t>46.35</t>
  </si>
  <si>
    <t>Трговија на големо со производи од тутун</t>
  </si>
  <si>
    <t>46.36</t>
  </si>
  <si>
    <t>Трговија на големо со шеќер, чоколада и слатки од шеќер</t>
  </si>
  <si>
    <t>46.37</t>
  </si>
  <si>
    <t>Трговија на големо со кафе, чај, какао и зачини</t>
  </si>
  <si>
    <t>46.38</t>
  </si>
  <si>
    <t>Трговија на големо со друга храна, вклучувајќи и риба, лушпари и мекотели</t>
  </si>
  <si>
    <t>46.39</t>
  </si>
  <si>
    <t>Контрола (приходи и расходи)</t>
  </si>
  <si>
    <t>III. Договорни услуги</t>
  </si>
  <si>
    <t>Осигурување на недвижности и права(&lt; или = на АОП 017 од БПР)</t>
  </si>
  <si>
    <t>IV. Други тековни расходи</t>
  </si>
  <si>
    <t>V. Разни трансфери</t>
  </si>
  <si>
    <t>Трансфери при пензионирање (&lt; или = на АОП 037 од БПР)</t>
  </si>
  <si>
    <t>Исхрана за бездомници и други социјални лица (&lt; или = на АОП 040 од БПР)</t>
  </si>
  <si>
    <t>ДАНОЧЕН БИЛАНС</t>
  </si>
  <si>
    <t>за оданочување на непризнаени расходи</t>
  </si>
  <si>
    <t>I</t>
  </si>
  <si>
    <t>00</t>
  </si>
  <si>
    <t xml:space="preserve">010.011,012 и 015 </t>
  </si>
  <si>
    <t xml:space="preserve">020 и 029 </t>
  </si>
  <si>
    <t xml:space="preserve">021 и 029 </t>
  </si>
  <si>
    <t>Патнички железнички транспорт, меѓуградски</t>
  </si>
  <si>
    <t>49.20</t>
  </si>
  <si>
    <t>Товарен железнички транспорт</t>
  </si>
  <si>
    <t>49.31</t>
  </si>
  <si>
    <t xml:space="preserve">Градски и приградски патнички копнен транспорт </t>
  </si>
  <si>
    <t>49.32</t>
  </si>
  <si>
    <t>Такси служба</t>
  </si>
  <si>
    <t>49.39</t>
  </si>
  <si>
    <t>Друг патнички копнен транспорт, неспомнат на друго место</t>
  </si>
  <si>
    <t>49.41</t>
  </si>
  <si>
    <t>Товарен патен транспорт</t>
  </si>
  <si>
    <t>49.42</t>
  </si>
  <si>
    <t xml:space="preserve">Услуги за преселување </t>
  </si>
  <si>
    <t>49.50</t>
  </si>
  <si>
    <t xml:space="preserve">Цевоводен транспорт </t>
  </si>
  <si>
    <t>50.10</t>
  </si>
  <si>
    <t xml:space="preserve">Поморски и крајбрежен патнички воден транспорт </t>
  </si>
  <si>
    <t>50.20</t>
  </si>
  <si>
    <t xml:space="preserve">Поморски и крајбрежен товарен воден транспорт </t>
  </si>
  <si>
    <t>50.30</t>
  </si>
  <si>
    <t>Внатрешен патнички воден транспорт</t>
  </si>
  <si>
    <t>50.40</t>
  </si>
  <si>
    <t>Внатрешен товарен воден транспорт</t>
  </si>
  <si>
    <t>51.10</t>
  </si>
  <si>
    <t>Патнички воздухопловен  транспорт</t>
  </si>
  <si>
    <t>51.21</t>
  </si>
  <si>
    <t>Товарен воздухопловен транспорт</t>
  </si>
  <si>
    <t>51.22</t>
  </si>
  <si>
    <t>Вселенски транспорт</t>
  </si>
  <si>
    <t>52.10</t>
  </si>
  <si>
    <t>Складирање на стока</t>
  </si>
  <si>
    <t>52.21</t>
  </si>
  <si>
    <t>Услужни дејности поврзани со копнениот превоз</t>
  </si>
  <si>
    <t>52.22</t>
  </si>
  <si>
    <t>Услужни дејности поврзани со водниот превоз</t>
  </si>
  <si>
    <t>52.23</t>
  </si>
  <si>
    <t>Услужни дејности поврзани со воздухопловниот превоз</t>
  </si>
  <si>
    <t>52.24</t>
  </si>
  <si>
    <t>Претовар на товар</t>
  </si>
  <si>
    <t>52.29</t>
  </si>
  <si>
    <t>Останати придружни дејности во превозот</t>
  </si>
  <si>
    <t>53.10</t>
  </si>
  <si>
    <t>Дејности  за давање на универзални поштенски услуги</t>
  </si>
  <si>
    <t>53.20</t>
  </si>
  <si>
    <t>Дејности за давање на останати поштенски и курирски услуги</t>
  </si>
  <si>
    <t>55.10</t>
  </si>
  <si>
    <t>Хотели и слични објекти за сместување</t>
  </si>
  <si>
    <t>55.20</t>
  </si>
  <si>
    <t>Одморалишта и останати објекти за пократок престој</t>
  </si>
  <si>
    <t>55.30</t>
  </si>
  <si>
    <t>Кампови, автокампови и простори за кампирање</t>
  </si>
  <si>
    <t>55.90</t>
  </si>
  <si>
    <t>Друг вид на сместување</t>
  </si>
  <si>
    <t>56.10</t>
  </si>
  <si>
    <t>Ресторани и останати објекти за подготовка и послужување на храна</t>
  </si>
  <si>
    <t>56.21</t>
  </si>
  <si>
    <t>Услуги на доставување на храна и пијалаци за посебни прилики (кетеринг)</t>
  </si>
  <si>
    <t>56.29</t>
  </si>
  <si>
    <t xml:space="preserve">Останати услуги за подготвување и служење на храна </t>
  </si>
  <si>
    <t>56.30</t>
  </si>
  <si>
    <t xml:space="preserve">Подготовка и послужување на пијалаци </t>
  </si>
  <si>
    <t>58.11</t>
  </si>
  <si>
    <t>Издавање на книги</t>
  </si>
  <si>
    <t>58.12</t>
  </si>
  <si>
    <t xml:space="preserve">Издавање на именици и списоци на адреси </t>
  </si>
  <si>
    <t>58.13</t>
  </si>
  <si>
    <t xml:space="preserve">Издавање на весници </t>
  </si>
  <si>
    <t>58.14</t>
  </si>
  <si>
    <t>Издавање на списанија и периодични публикации</t>
  </si>
  <si>
    <t>58.19</t>
  </si>
  <si>
    <t>Други издавачки дејности</t>
  </si>
  <si>
    <t>58.21</t>
  </si>
  <si>
    <t>Издавање на компјутерски игри</t>
  </si>
  <si>
    <t>58.29</t>
  </si>
  <si>
    <t xml:space="preserve">Издавање на останата програмска опрема </t>
  </si>
  <si>
    <t>59.11</t>
  </si>
  <si>
    <t xml:space="preserve">Дејности на производство на филмови, видеофилмови и телевизиска програма </t>
  </si>
  <si>
    <t>59.12</t>
  </si>
  <si>
    <t xml:space="preserve">Дејности кои следат после производството на филмови и видео филмови и телевизиска програма </t>
  </si>
  <si>
    <t>59.13</t>
  </si>
  <si>
    <t>Дејности за дистрибуција на филмска, видео и телевизиска програма</t>
  </si>
  <si>
    <t>59.14</t>
  </si>
  <si>
    <t xml:space="preserve">Прикажување на филмови </t>
  </si>
  <si>
    <t>59.20</t>
  </si>
  <si>
    <t xml:space="preserve">Снимање на звучни записи и издавање на музички записи </t>
  </si>
  <si>
    <t>60.10</t>
  </si>
  <si>
    <t xml:space="preserve">Емитување на радиопрограма </t>
  </si>
  <si>
    <t>60.20</t>
  </si>
  <si>
    <t xml:space="preserve">Дејности на телевизиската програма и емитување </t>
  </si>
  <si>
    <t>61.10</t>
  </si>
  <si>
    <t>Дејности на жичани телекомуникации</t>
  </si>
  <si>
    <t>61.20</t>
  </si>
  <si>
    <t>Дејности на безжични телекомуникации</t>
  </si>
  <si>
    <t>61.30</t>
  </si>
  <si>
    <t>Дејности на сателитска телекомуникација</t>
  </si>
  <si>
    <t>61.90</t>
  </si>
  <si>
    <t xml:space="preserve">Други телекомуникациски дејности </t>
  </si>
  <si>
    <t>62.01</t>
  </si>
  <si>
    <t>Компјутерско програмирање</t>
  </si>
  <si>
    <t>62.02</t>
  </si>
  <si>
    <t xml:space="preserve">Компјутерски консултантски дејности </t>
  </si>
  <si>
    <t>62.03</t>
  </si>
  <si>
    <t xml:space="preserve">Дејности на управување со компјутерска опрема </t>
  </si>
  <si>
    <t>62.09</t>
  </si>
  <si>
    <t>Останати услуги во врска со информатичката технологија и компјутерите</t>
  </si>
  <si>
    <t>63.11</t>
  </si>
  <si>
    <t xml:space="preserve">Обработка на податоци, хостирање и слични дејности </t>
  </si>
  <si>
    <t>63.12</t>
  </si>
  <si>
    <t>Интернет портали</t>
  </si>
  <si>
    <t>63.91</t>
  </si>
  <si>
    <t xml:space="preserve">Износ на ненаплатени побарувања </t>
  </si>
  <si>
    <t>Разлика помегу трансферна и пазарна цена остварена меѓу поврзани лица</t>
  </si>
  <si>
    <t>Износ на делот од камати по заеми кои се добиени од поврзано лице кое не е банка или друга овластена кредитна институција, кој го надминува износот кој би се остварил доколку се работи за неповрзани лица</t>
  </si>
  <si>
    <t>Износ на затезни камати кои произлегуваат од односите со поврзано лице кое не е банка или друга овластена кредитна институција</t>
  </si>
  <si>
    <t xml:space="preserve">Други усогласувања на расходи </t>
  </si>
  <si>
    <t>Финансиски резултати во Биланс на успех</t>
  </si>
  <si>
    <t>II</t>
  </si>
  <si>
    <t>Непризнаени расходи за даночни цели (збир од АОП 03 до АОП 27)</t>
  </si>
  <si>
    <t>III</t>
  </si>
  <si>
    <t>IV</t>
  </si>
  <si>
    <t xml:space="preserve">Износ на наплатени побарувања за кои во претходниот период е зголемена даночната основа </t>
  </si>
  <si>
    <t xml:space="preserve">Износ на вратен дел од заем за кои во претходните даночни периоди било извршено зголемување на даночната основа </t>
  </si>
  <si>
    <t xml:space="preserve">Дивиденди остварени со учество во капиталот на друг даночен обврзник, оданочени со данок на добивка кај исплатувачот </t>
  </si>
  <si>
    <t xml:space="preserve">Дел од загуба намалена за непризнаени расходи, пренесена од претходни години </t>
  </si>
  <si>
    <t xml:space="preserve">Износ на извршени вложувања од добивката (реинвестирана) </t>
  </si>
  <si>
    <t>V</t>
  </si>
  <si>
    <t>VI</t>
  </si>
  <si>
    <t>VII</t>
  </si>
  <si>
    <t xml:space="preserve">Намалување на пресметаниот данок на добивка (АОП38+АОП39+АОП40) </t>
  </si>
  <si>
    <t>VIII</t>
  </si>
  <si>
    <t>IX</t>
  </si>
  <si>
    <t xml:space="preserve">Намалување на данокот за вредноста на набавени и ставени во употреба до 10 фискални системи на опрема за регистрирање на готовински плаќања </t>
  </si>
  <si>
    <t xml:space="preserve">Износ на данок содржан во оданочени приходи/ добивки во странство (withholding tax) до пропишаната стапка </t>
  </si>
  <si>
    <t xml:space="preserve">Данок кој го платила подружницата во странство за добивката вклучена во приходите на матичното правно лице во Р.М. но не повеќе од износот на данокот по пропишаната стапка во ЗДД </t>
  </si>
  <si>
    <t xml:space="preserve">Пресметан данок по намалување (VI-VII) </t>
  </si>
  <si>
    <t xml:space="preserve">Платени аконтации на данокот на добивка за даночниот период' </t>
  </si>
  <si>
    <t xml:space="preserve">Износ на повеќе платен данок на добивка пренесен од претходните даночни периоди </t>
  </si>
  <si>
    <t xml:space="preserve">Износ за доплата / повеќе платен износ (АОП 41- АОП 42 - АОП 43) </t>
  </si>
  <si>
    <t xml:space="preserve">ПОСЕБНИ ПОДАТОЦИ </t>
  </si>
  <si>
    <t xml:space="preserve">Вкупен износ на извршени вложувања од добивката (реинвестирана) </t>
  </si>
  <si>
    <t xml:space="preserve">Загуби од претходни години за кои правото на покритие во рок од три години не е изминато </t>
  </si>
  <si>
    <t xml:space="preserve">Остварена загуба намалена за непризнаените расходи од тековната година која може да се пренесе во наредните три години </t>
  </si>
  <si>
    <t xml:space="preserve">Пренесен неискористен дел на правото на намалување на данокот по одредбите од член 30 од ЗДД </t>
  </si>
  <si>
    <t xml:space="preserve">Остварен вкупен приход во годината </t>
  </si>
  <si>
    <t xml:space="preserve">Вкупни трошоци за спонзорства во годината </t>
  </si>
  <si>
    <t>Даночна основа (I+II)</t>
  </si>
  <si>
    <t>Намалување на даночната основа (АОП 30 +АОП31+ АОП32 +АОП33+АОП34)</t>
  </si>
  <si>
    <t xml:space="preserve">Пресметан данок на добивка (V х 10%) </t>
  </si>
  <si>
    <t xml:space="preserve">Акумулирана амортизација (исправка на вредноста) на набавени бази на податоци </t>
  </si>
  <si>
    <t>24.</t>
  </si>
  <si>
    <t>25.</t>
  </si>
  <si>
    <t xml:space="preserve">Набавна вредност на  бази на податоци  развиени за сопствена употреба </t>
  </si>
  <si>
    <t>26.</t>
  </si>
  <si>
    <t>Вредносно усогласување (ревалоризација) на бази на податоци  развиени  за сопствена употреба</t>
  </si>
  <si>
    <t>27.</t>
  </si>
  <si>
    <t>Акумулирана амортизација (исправка на вредноста) на бази на податоци  развиени  за сопствена употреба</t>
  </si>
  <si>
    <t>28.</t>
  </si>
  <si>
    <t>29.</t>
  </si>
  <si>
    <t>30.</t>
  </si>
  <si>
    <t>31.</t>
  </si>
  <si>
    <t>Акумулирана амортизација (исправка на вредноста) на други нематеријални права</t>
  </si>
  <si>
    <t>32.</t>
  </si>
  <si>
    <t>Б.МАТЕРИЈАЛНИ ДОБРА И ПРИРОДНИ БОГАТСТВА</t>
  </si>
  <si>
    <t>33.</t>
  </si>
  <si>
    <t>Земјиште</t>
  </si>
  <si>
    <t>34.</t>
  </si>
  <si>
    <t>018д</t>
  </si>
  <si>
    <t>Вредносно усогласување (ревалоризација) земјиште</t>
  </si>
  <si>
    <t>35.</t>
  </si>
  <si>
    <t>36.</t>
  </si>
  <si>
    <t>Шуми</t>
  </si>
  <si>
    <t>37.</t>
  </si>
  <si>
    <t>Вредносно усогласување (ревалоризација) шуми</t>
  </si>
  <si>
    <t>38.</t>
  </si>
  <si>
    <t>39.</t>
  </si>
  <si>
    <t>40.</t>
  </si>
  <si>
    <t>022д</t>
  </si>
  <si>
    <t>41.</t>
  </si>
  <si>
    <t>028д</t>
  </si>
  <si>
    <t>Вредносно усогласување (ревалоризација) на информациска и телекомуникациска опрема</t>
  </si>
  <si>
    <t>42.</t>
  </si>
  <si>
    <t>029д</t>
  </si>
  <si>
    <t>Акумулирана амортизација (исправка на вредноста) на информациска и телекомуникациска опрема</t>
  </si>
  <si>
    <t>43.</t>
  </si>
  <si>
    <t>44.</t>
  </si>
  <si>
    <t>45.</t>
  </si>
  <si>
    <t>Вредносно усогласување (ревалоризација) на компјутерска опрема</t>
  </si>
  <si>
    <t>46.</t>
  </si>
  <si>
    <t>Акумулирана амортизација (исправка на вредноста) на компјутерска опрема</t>
  </si>
  <si>
    <t>47.</t>
  </si>
  <si>
    <t>48.</t>
  </si>
  <si>
    <t>49.</t>
  </si>
  <si>
    <t>Вредносно усогласување (ревалоризација) на други материјални средства</t>
  </si>
  <si>
    <t>50.</t>
  </si>
  <si>
    <t>51.</t>
  </si>
  <si>
    <t>52.</t>
  </si>
  <si>
    <t>Драгоцени метали и камења</t>
  </si>
  <si>
    <t>53.</t>
  </si>
  <si>
    <t>Антиквитети и други уметнички дела</t>
  </si>
  <si>
    <t>54.</t>
  </si>
  <si>
    <t>Други скапоцености</t>
  </si>
  <si>
    <t>55.</t>
  </si>
  <si>
    <t>56.</t>
  </si>
  <si>
    <t>57.</t>
  </si>
  <si>
    <t>58.</t>
  </si>
  <si>
    <t>59.</t>
  </si>
  <si>
    <r>
      <t>Д</t>
    </r>
    <r>
      <rPr>
        <sz val="10"/>
        <color indexed="8"/>
        <rFont val="StobiSerif Regular"/>
        <family val="0"/>
      </rPr>
      <t xml:space="preserve">. </t>
    </r>
    <r>
      <rPr>
        <b/>
        <sz val="10"/>
        <color indexed="8"/>
        <rFont val="StobiSerif Regular"/>
        <family val="0"/>
      </rPr>
      <t>РАСХОДИ</t>
    </r>
  </si>
  <si>
    <t>60.</t>
  </si>
  <si>
    <t>421д</t>
  </si>
  <si>
    <t>61.</t>
  </si>
  <si>
    <t>62.</t>
  </si>
  <si>
    <t>63.</t>
  </si>
  <si>
    <t>II.Материјали и ситен инвентар</t>
  </si>
  <si>
    <t>64.</t>
  </si>
  <si>
    <t>423д</t>
  </si>
  <si>
    <t>65.</t>
  </si>
  <si>
    <t>66.</t>
  </si>
  <si>
    <t>67.</t>
  </si>
  <si>
    <t>68.</t>
  </si>
  <si>
    <t>425д</t>
  </si>
  <si>
    <t>69.</t>
  </si>
  <si>
    <t>70.</t>
  </si>
  <si>
    <t>71.</t>
  </si>
  <si>
    <t>72.</t>
  </si>
  <si>
    <t>73.</t>
  </si>
  <si>
    <t>426д</t>
  </si>
  <si>
    <t>74.</t>
  </si>
  <si>
    <t>464д</t>
  </si>
  <si>
    <t>75.</t>
  </si>
  <si>
    <t>VI.Социјални надоместоци</t>
  </si>
  <si>
    <t>76.</t>
  </si>
  <si>
    <t>471д</t>
  </si>
  <si>
    <t>77.</t>
  </si>
  <si>
    <t>78.</t>
  </si>
  <si>
    <t>79.</t>
  </si>
  <si>
    <t>Ѓ. ПРИХОДИ</t>
  </si>
  <si>
    <t>I.Такси и надоместоци</t>
  </si>
  <si>
    <t>80.</t>
  </si>
  <si>
    <t>723д</t>
  </si>
  <si>
    <t>II.Трансфери од други нивоа на власт</t>
  </si>
  <si>
    <t>81.</t>
  </si>
  <si>
    <t>741д</t>
  </si>
  <si>
    <t>82.</t>
  </si>
  <si>
    <t>83.</t>
  </si>
  <si>
    <t>Е. ПОСЕБНИ ПОДАТОЦИ</t>
  </si>
  <si>
    <t>84.</t>
  </si>
  <si>
    <t>Просечен број на вработени врз основа на состојбата на крајот на месецот</t>
  </si>
  <si>
    <t>[1]</t>
  </si>
  <si>
    <t>Tрошоци за суровини и материјал, трошоци за енергија, трошоци за ситен инвентар, трошоци за амбалажа,  трошоци за резервни делови и материјали за одржување на објектите и опремата, интелектуални услуги и други услуги кои се услов за истражувањето и развојот за сопствени цели.</t>
  </si>
  <si>
    <t>[2]</t>
  </si>
  <si>
    <t>Уреди со електронска контрола, како и електронски компоненти кои претставуваат дел од овие уреди (радио, телевизиска и комуникациона опрема и апарати).</t>
  </si>
  <si>
    <t>[3]</t>
  </si>
  <si>
    <t xml:space="preserve">Хардвер и периферни единици, машини за обработка на податоци, печатари, скенери и слично. </t>
  </si>
  <si>
    <t xml:space="preserve">Претходна </t>
  </si>
  <si>
    <t>година</t>
  </si>
  <si>
    <t>Сегашна вредност на основачки издатоци (&lt; или = на АОП 112 од БС)</t>
  </si>
  <si>
    <t>Сегашна вредност на издатоци за истражување и развој (&lt; или = на АОП 112 од БС)</t>
  </si>
  <si>
    <t>Сегашна вредност на софтвер развиен за сопствена употреба (&lt; или = АОП 112 од БС)</t>
  </si>
  <si>
    <t>Сегашна вредност на набавени бази на податоци (&lt; или = АОП 112 од БС)</t>
  </si>
  <si>
    <t xml:space="preserve">  ж) Краткорочни обврски за плати и други обврски спрема вработени</t>
  </si>
  <si>
    <t>197</t>
  </si>
  <si>
    <t xml:space="preserve"> з) Пасивни временски разграничувања</t>
  </si>
  <si>
    <t>198</t>
  </si>
  <si>
    <r>
      <t xml:space="preserve">   V. ИЗВОРИ НА ДУГИ СРЕДСТВА:</t>
    </r>
    <r>
      <rPr>
        <sz val="11"/>
        <rFont val="Arial"/>
        <family val="2"/>
      </rPr>
      <t xml:space="preserve"> Извори на други средства</t>
    </r>
  </si>
  <si>
    <t>199</t>
  </si>
  <si>
    <r>
      <t xml:space="preserve">ВКУПНА ПАСИВА </t>
    </r>
    <r>
      <rPr>
        <sz val="11"/>
        <rFont val="Arial"/>
        <family val="2"/>
      </rPr>
      <t>(161+164+165+173+199)</t>
    </r>
  </si>
  <si>
    <t>200</t>
  </si>
  <si>
    <t xml:space="preserve">      ВОНБИЛАНСНА ЕВИДЕНЦИЈА - ПАСИВА</t>
  </si>
  <si>
    <t>201</t>
  </si>
  <si>
    <t xml:space="preserve">           Rakovoditel_________________________________________________________________________</t>
  </si>
  <si>
    <r>
      <t xml:space="preserve">           </t>
    </r>
    <r>
      <rPr>
        <sz val="11"/>
        <rFont val="MAC C Swiss"/>
        <family val="2"/>
      </rPr>
      <t>Pe~at na CR i data na priemot__________________________________________________________</t>
    </r>
  </si>
  <si>
    <r>
      <t xml:space="preserve">           </t>
    </r>
    <r>
      <rPr>
        <sz val="11"/>
        <rFont val="MAC C Swiss"/>
        <family val="2"/>
      </rPr>
      <t>Kontrolata ja izvr{ile:_______________________________________________________________</t>
    </r>
  </si>
  <si>
    <t xml:space="preserve">                                                       _______________________________________________________________</t>
  </si>
  <si>
    <t>Биланс на приходите и трошоците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</si>
  <si>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</si>
  <si>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</si>
  <si>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</si>
  <si>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</si>
  <si>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</si>
  <si>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</si>
  <si>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</si>
  <si>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</si>
  <si>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</si>
  <si>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</si>
  <si>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</si>
  <si>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</si>
  <si>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</si>
  <si>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</si>
  <si>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</si>
  <si>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</si>
  <si>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</si>
  <si>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</si>
  <si>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</si>
  <si>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</si>
  <si>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</si>
  <si>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</si>
  <si>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</si>
  <si>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</si>
  <si>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</si>
  <si>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</si>
  <si>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</si>
  <si>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</si>
  <si>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</si>
  <si>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</si>
  <si>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</si>
  <si>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</si>
  <si>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</si>
  <si>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</si>
  <si>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</si>
  <si>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</si>
  <si>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</si>
  <si>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</si>
  <si>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</si>
  <si>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</si>
  <si>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</si>
  <si>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</si>
  <si>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</si>
  <si>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</si>
  <si>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</si>
  <si>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</si>
  <si>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</si>
  <si>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</si>
  <si>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</si>
  <si>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</si>
  <si>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</si>
  <si>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</si>
  <si>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</si>
  <si>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</si>
  <si>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</si>
  <si>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</si>
  <si>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</si>
  <si>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</si>
  <si>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</si>
  <si>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</si>
  <si>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</si>
  <si>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</si>
  <si>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</si>
  <si>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</si>
  <si>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</si>
  <si>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</si>
  <si>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</si>
  <si>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</si>
  <si>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</si>
  <si>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</si>
  <si>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</si>
  <si>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</si>
  <si>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</si>
  <si>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</si>
  <si>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</si>
  <si>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</si>
  <si>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</si>
  <si>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</si>
  <si>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</si>
  <si>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</si>
  <si>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</si>
  <si>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</si>
  <si>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</si>
  <si>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</si>
  <si>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</si>
  <si>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</si>
  <si>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</si>
  <si>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</si>
  <si>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</si>
  <si>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</si>
  <si>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</si>
  <si>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095</t>
  </si>
  <si>
    <t>096</t>
  </si>
  <si>
    <t>097</t>
  </si>
  <si>
    <t>098</t>
  </si>
  <si>
    <t>VII. ПРОДАЖБА  НА ХАРТИИ ОД ВРЕДНОСТ</t>
  </si>
  <si>
    <t>099</t>
  </si>
  <si>
    <t>100</t>
  </si>
  <si>
    <t>101</t>
  </si>
  <si>
    <t>102</t>
  </si>
  <si>
    <t>103</t>
  </si>
  <si>
    <t>104</t>
  </si>
  <si>
    <r>
      <t xml:space="preserve">           </t>
    </r>
    <r>
      <rPr>
        <sz val="11"/>
        <rFont val="MAC C Swiss"/>
        <family val="2"/>
      </rPr>
      <t>Vo _Skopje_</t>
    </r>
  </si>
  <si>
    <t>СТРУКТУРА НА ПРИХОДИ ПО ДЕЈНОСТИ</t>
  </si>
  <si>
    <r>
      <t xml:space="preserve"> </t>
    </r>
    <r>
      <rPr>
        <b/>
        <sz val="10"/>
        <rFont val="Arial"/>
        <family val="2"/>
      </rPr>
      <t xml:space="preserve">НКД </t>
    </r>
    <r>
      <rPr>
        <sz val="10"/>
        <rFont val="Arial"/>
        <family val="0"/>
      </rPr>
      <t xml:space="preserve">
 </t>
    </r>
    <r>
      <rPr>
        <b/>
        <sz val="10"/>
        <rFont val="Arial"/>
        <family val="2"/>
      </rPr>
      <t xml:space="preserve"> (Национална класификација на дејности)</t>
    </r>
    <r>
      <rPr>
        <sz val="10"/>
        <rFont val="Arial"/>
        <family val="0"/>
      </rPr>
      <t xml:space="preserve">
</t>
    </r>
  </si>
  <si>
    <t>Остварен приход (во денари)</t>
  </si>
  <si>
    <t>Класа/ поткласа</t>
  </si>
  <si>
    <t>Назив</t>
  </si>
  <si>
    <t>01.11</t>
  </si>
  <si>
    <t>Одгледување на жита (освен ориз), мешункасти растенија и маслодајно семе</t>
  </si>
  <si>
    <t>01.12</t>
  </si>
  <si>
    <t>Одгледување на ориз</t>
  </si>
  <si>
    <t>01.13</t>
  </si>
  <si>
    <t xml:space="preserve">Одгледување на зеленчук, дињи и лубеници, коренест и трупкаст зеленчук </t>
  </si>
  <si>
    <t>01.14</t>
  </si>
  <si>
    <t xml:space="preserve">Одгледување на шеќерна трска </t>
  </si>
  <si>
    <t>01.15</t>
  </si>
  <si>
    <t>Одгледување на тутун</t>
  </si>
  <si>
    <t>01.16</t>
  </si>
  <si>
    <t>Одгледување на растенија за предиво</t>
  </si>
  <si>
    <t>01.19</t>
  </si>
  <si>
    <t>Одгледување на останати едногодишни насади и посеви</t>
  </si>
  <si>
    <t>01.21</t>
  </si>
  <si>
    <t>Одгледување на грозје</t>
  </si>
  <si>
    <t>01.22</t>
  </si>
  <si>
    <t>Одгледување на тропско и суптропско овошје</t>
  </si>
  <si>
    <t>01.23</t>
  </si>
  <si>
    <t>Одгледување на агруми</t>
  </si>
  <si>
    <t>01.24</t>
  </si>
  <si>
    <t xml:space="preserve">Одгледување на јаболчесто и коскесто овошје </t>
  </si>
  <si>
    <t>01.25</t>
  </si>
  <si>
    <t>Одгледување на јагодесто, јаткасто и друго овошје</t>
  </si>
  <si>
    <t>01.26</t>
  </si>
  <si>
    <t xml:space="preserve">Одгледување на маслодајни плодови </t>
  </si>
  <si>
    <t>01.27</t>
  </si>
  <si>
    <t>Одгледување на растенија за производство на пијалаци</t>
  </si>
  <si>
    <t>01.28</t>
  </si>
  <si>
    <t>Одгледување на зачински, ароматични и лековити растенија и на растенија за употреба во фармацијата</t>
  </si>
  <si>
    <t>01.29</t>
  </si>
  <si>
    <t>Одгледување на останати повеќегодишни посеви</t>
  </si>
  <si>
    <t>01.30</t>
  </si>
  <si>
    <t>Одгледување на саден материјал</t>
  </si>
  <si>
    <t>01.41</t>
  </si>
  <si>
    <t>Одгледување на молзни крави</t>
  </si>
  <si>
    <t>01.42</t>
  </si>
  <si>
    <t>Одгледување на други говеда и биволи</t>
  </si>
  <si>
    <t>01.43</t>
  </si>
  <si>
    <t>Одгледување на коњи и останати сродни животни</t>
  </si>
  <si>
    <t>01.44</t>
  </si>
  <si>
    <t>Одгледување на камили и лами</t>
  </si>
  <si>
    <t>01.45</t>
  </si>
  <si>
    <t>Одгледување на овци и кози</t>
  </si>
  <si>
    <t>01.46</t>
  </si>
  <si>
    <t>Одгледување на свињи</t>
  </si>
  <si>
    <t>01.47</t>
  </si>
  <si>
    <t>Одгледување на живина</t>
  </si>
  <si>
    <t>01.49</t>
  </si>
  <si>
    <t>Одгледување на други животни</t>
  </si>
  <si>
    <t>01.50</t>
  </si>
  <si>
    <t>Мешовито фармерство</t>
  </si>
  <si>
    <t>01.61</t>
  </si>
  <si>
    <t>Помошни дејности за одгледување на посеви</t>
  </si>
  <si>
    <t>01.62</t>
  </si>
  <si>
    <t>Помошни дејности за одгледување на животни</t>
  </si>
  <si>
    <t>01.63</t>
  </si>
  <si>
    <t>Дејности кои се извршуваат после собраните посеви</t>
  </si>
  <si>
    <t>01.64</t>
  </si>
  <si>
    <t xml:space="preserve">Доработка на семе </t>
  </si>
  <si>
    <t>01.70</t>
  </si>
  <si>
    <t>Лов, траперство и соодветни услужни дејности</t>
  </si>
  <si>
    <t>02.10</t>
  </si>
  <si>
    <t>Одгледување на шуми и останати дејности поврзани со шумарството</t>
  </si>
  <si>
    <t>02.20</t>
  </si>
  <si>
    <t>Искористување на шумите</t>
  </si>
  <si>
    <t>02.30</t>
  </si>
  <si>
    <t>Собирање на шумски плодови и производи, освен дрва</t>
  </si>
  <si>
    <t>02.40</t>
  </si>
  <si>
    <t>Помошни услуги во шумарството</t>
  </si>
  <si>
    <t>03.11</t>
  </si>
  <si>
    <t xml:space="preserve">Морски риболов </t>
  </si>
  <si>
    <t>03.12</t>
  </si>
  <si>
    <t>Риболов во слатководни води</t>
  </si>
  <si>
    <t>03.21</t>
  </si>
  <si>
    <t>Морска аквакултура</t>
  </si>
  <si>
    <t>03.22</t>
  </si>
  <si>
    <t>Слатководна аквакултура</t>
  </si>
  <si>
    <t>05.10</t>
  </si>
  <si>
    <t>Вадење на камен јаглен</t>
  </si>
  <si>
    <t>05.20</t>
  </si>
  <si>
    <t>Вадење на лигнит</t>
  </si>
  <si>
    <t>06.10</t>
  </si>
  <si>
    <t>Вадење на сурова нафта</t>
  </si>
  <si>
    <t>06.20</t>
  </si>
  <si>
    <t xml:space="preserve">Вадење на природен гас </t>
  </si>
  <si>
    <t>07.10</t>
  </si>
  <si>
    <t>Вадење на руди на железо</t>
  </si>
  <si>
    <t>07.21</t>
  </si>
  <si>
    <t>Вадење на руди на уран и ториум</t>
  </si>
  <si>
    <t>07.29</t>
  </si>
  <si>
    <t>90.03</t>
  </si>
  <si>
    <t>Уметничко творештво</t>
  </si>
  <si>
    <t>90.04</t>
  </si>
  <si>
    <t>Дејности на објектите за културни манифестации</t>
  </si>
  <si>
    <t>91.01</t>
  </si>
  <si>
    <t>Дејности на библиотеките и архивите</t>
  </si>
  <si>
    <t>91.02</t>
  </si>
  <si>
    <t>Дејности на музеите</t>
  </si>
  <si>
    <t>91.03</t>
  </si>
  <si>
    <t xml:space="preserve">Заштита на историски места и градби, како и слични знаменитости за посетители </t>
  </si>
  <si>
    <t>91.04</t>
  </si>
  <si>
    <t>Дејности на ботанички и зоолошки градини и природни резервати</t>
  </si>
  <si>
    <t>92.00</t>
  </si>
  <si>
    <t xml:space="preserve">Дејности на коцкање и обложување </t>
  </si>
  <si>
    <t>93.11</t>
  </si>
  <si>
    <t>Работа на спортските објекти</t>
  </si>
  <si>
    <t>93.12</t>
  </si>
  <si>
    <t>Дејности на спортските клубови</t>
  </si>
  <si>
    <t>93.13</t>
  </si>
  <si>
    <t>Објекти за фитнес</t>
  </si>
  <si>
    <t>93.19</t>
  </si>
  <si>
    <t>Останати спортски дејности</t>
  </si>
  <si>
    <t>93.21</t>
  </si>
  <si>
    <t>Дејности на забавни и тематски паркови</t>
  </si>
  <si>
    <t>93.29</t>
  </si>
  <si>
    <t>Останати забавни и рекреативни дејности, неспомнати на друго место</t>
  </si>
  <si>
    <t>94.11</t>
  </si>
  <si>
    <t>Дејности на деловни организации и организации на работодавци врз база на зачленување</t>
  </si>
  <si>
    <t>94.12</t>
  </si>
  <si>
    <t>Дејности на струковни организации врз база на зачленување</t>
  </si>
  <si>
    <t>94.20</t>
  </si>
  <si>
    <t>Дејности на синдикатите</t>
  </si>
  <si>
    <t>94.91</t>
  </si>
  <si>
    <t>Дејности на верски организации</t>
  </si>
  <si>
    <t>94.92</t>
  </si>
  <si>
    <t>Дејности на политички организации</t>
  </si>
  <si>
    <t>94.99</t>
  </si>
  <si>
    <t>Дејности на други организации врз база на зачленување, неспомнати на друго место</t>
  </si>
  <si>
    <t>95.11</t>
  </si>
  <si>
    <t xml:space="preserve">Поправка на компјутери и периферна (дополнителна компјутерска) опрема </t>
  </si>
  <si>
    <t>95.12</t>
  </si>
  <si>
    <t>Поправка на опрема за комуникации</t>
  </si>
  <si>
    <t>95.21</t>
  </si>
  <si>
    <t>Поправка на електронски уреди за широка потрошувачка</t>
  </si>
  <si>
    <t>95.22</t>
  </si>
  <si>
    <t>Поправка на апарати за домаќинства како и опрема за домови и градини</t>
  </si>
  <si>
    <t>95.23</t>
  </si>
  <si>
    <t>Поправка на обувки и производи од кожа</t>
  </si>
  <si>
    <t>95.24</t>
  </si>
  <si>
    <t>Поправка на мебел и покуќнина</t>
  </si>
  <si>
    <t>95.25</t>
  </si>
  <si>
    <t xml:space="preserve">Поправка на рачни часовници, саати и накит </t>
  </si>
  <si>
    <t>95.29</t>
  </si>
  <si>
    <t>Поправка на други предмети за лична употреба и за домаќинствата</t>
  </si>
  <si>
    <t>96.01</t>
  </si>
  <si>
    <t>Перење и хемиско чистење на текстилни и крзнени производи</t>
  </si>
  <si>
    <t>96.02</t>
  </si>
  <si>
    <r>
      <t xml:space="preserve">           </t>
    </r>
    <r>
      <rPr>
        <sz val="11"/>
        <rFont val="MAC C Swiss"/>
        <family val="2"/>
      </rPr>
      <t>Na den 31.12.2018 godina</t>
    </r>
  </si>
  <si>
    <t>10.86</t>
  </si>
  <si>
    <t xml:space="preserve">Производство на хомогенизирани прехранбени препарати и диететска храна </t>
  </si>
  <si>
    <t>10.89</t>
  </si>
  <si>
    <t>Производство на останати прехранбени производи, неспоменати на друго место</t>
  </si>
  <si>
    <t>10.91</t>
  </si>
  <si>
    <t>Производство на готова храна за животни на фарма (домашни животни)</t>
  </si>
  <si>
    <t>10.92</t>
  </si>
  <si>
    <t>Производство на готова храна за домашни миленици</t>
  </si>
  <si>
    <t>11.01</t>
  </si>
  <si>
    <t>Дестилирање, прочистување и мешање на алкохолни пијалаци</t>
  </si>
  <si>
    <t>11.02</t>
  </si>
  <si>
    <t>Производство на вино од грозје</t>
  </si>
  <si>
    <t>11.03</t>
  </si>
  <si>
    <t>Производство на јаболковина и вина од друго овошје</t>
  </si>
  <si>
    <t>11.04</t>
  </si>
  <si>
    <t>Производство на други недестилирани ферментирани пијалаци</t>
  </si>
  <si>
    <t>11.05</t>
  </si>
  <si>
    <t>Производство на пиво</t>
  </si>
  <si>
    <t>11.06</t>
  </si>
  <si>
    <t>Производство на слад</t>
  </si>
  <si>
    <t>11.07</t>
  </si>
  <si>
    <t xml:space="preserve">Производство на освежителни пијалаци; производство на минерална вода и друга флаширана вода </t>
  </si>
  <si>
    <t>12.00</t>
  </si>
  <si>
    <t>Производство на тутунски производи</t>
  </si>
  <si>
    <t>13.10</t>
  </si>
  <si>
    <t>Подготовка и предење на текстилни влакна</t>
  </si>
  <si>
    <t>13.20</t>
  </si>
  <si>
    <t>Ткаење на текстил</t>
  </si>
  <si>
    <t>13.30</t>
  </si>
  <si>
    <t>Довршување на текстил</t>
  </si>
  <si>
    <t>13.91</t>
  </si>
  <si>
    <t>Производство на плетени и хеклани ткаенини</t>
  </si>
  <si>
    <t>13.92</t>
  </si>
  <si>
    <t>Производство на готови текстилни производи, освен облека</t>
  </si>
  <si>
    <t>13.93</t>
  </si>
  <si>
    <t>Производство на теписи и ќилими (подни прекривки)</t>
  </si>
  <si>
    <t>13.94</t>
  </si>
  <si>
    <t>Производство на јажиња, конопи, плетенки и мрежи</t>
  </si>
  <si>
    <t>13.95</t>
  </si>
  <si>
    <t>Производство на неткаен текстил и предмети од неткаен текстил, освен облека</t>
  </si>
  <si>
    <t>13.96</t>
  </si>
  <si>
    <t>Производство на друг технички и индустриски текстил</t>
  </si>
  <si>
    <t>13.99</t>
  </si>
  <si>
    <t>Производство на останати текстили, неспомнато на друго место</t>
  </si>
  <si>
    <t>14.11</t>
  </si>
  <si>
    <t>А) АКТИВА: Постојани средства (112+113+114+122+123)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</si>
  <si>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</si>
  <si>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</si>
  <si>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</si>
  <si>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</si>
  <si>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</si>
  <si>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</si>
  <si>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</si>
  <si>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</si>
  <si>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</si>
  <si>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</si>
  <si>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</si>
  <si>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</si>
  <si>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</si>
  <si>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r>
      <t xml:space="preserve">Б) ПАРИЧНИ СРЕДСТВА И ПОБАРУВАЊА </t>
    </r>
    <r>
      <rPr>
        <sz val="11"/>
        <rFont val="Arial"/>
        <family val="2"/>
      </rPr>
      <t>(125+134+135+140+141+142+143+144+145+146)</t>
    </r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</si>
  <si>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</si>
  <si>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</si>
  <si>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</si>
  <si>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</si>
  <si>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</si>
  <si>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</si>
  <si>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</si>
  <si>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</si>
  <si>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</si>
  <si>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</si>
  <si>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</si>
  <si>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</si>
  <si>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</si>
  <si>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</si>
  <si>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</si>
  <si>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</si>
  <si>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</si>
  <si>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</si>
  <si>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</si>
  <si>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</si>
  <si>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</si>
  <si>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</si>
  <si>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</si>
  <si>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r>
      <t xml:space="preserve">В) МАТЕРИЈАЛИ, РЕЗЕРВНИ ДЕЛОВИ И СИТЕН ИНВЕНТАР </t>
    </r>
    <r>
      <rPr>
        <sz val="11"/>
        <rFont val="Arial"/>
        <family val="2"/>
      </rPr>
      <t>(од 148 до 153)</t>
    </r>
  </si>
  <si>
    <t>147</t>
  </si>
  <si>
    <t xml:space="preserve">      Материјали</t>
  </si>
  <si>
    <t>148</t>
  </si>
  <si>
    <t xml:space="preserve">      Резервни делови</t>
  </si>
  <si>
    <t>149</t>
  </si>
  <si>
    <t xml:space="preserve">      Ситен инвентар</t>
  </si>
  <si>
    <t>150</t>
  </si>
  <si>
    <t xml:space="preserve">      Производство</t>
  </si>
  <si>
    <t>151</t>
  </si>
  <si>
    <t xml:space="preserve">      Готови производи</t>
  </si>
  <si>
    <t>152</t>
  </si>
  <si>
    <t xml:space="preserve">      Стоки, аванси, депозити и кауции</t>
  </si>
  <si>
    <t>153</t>
  </si>
  <si>
    <r>
      <t xml:space="preserve">Г) НЕПОКРИЕНИ РАСХОДИ И ДРУГИ ДОЛГОРОЧНИ КРЕДИТИ И ЗАЕМИ </t>
    </r>
    <r>
      <rPr>
        <sz val="11"/>
        <rFont val="Arial"/>
        <family val="2"/>
      </rPr>
      <t>(од 155 до 157)</t>
    </r>
  </si>
  <si>
    <t>154</t>
  </si>
  <si>
    <t xml:space="preserve">       Непокриени расходи од поранешни години</t>
  </si>
  <si>
    <t>155</t>
  </si>
  <si>
    <t xml:space="preserve">       Непокриени расходи</t>
  </si>
  <si>
    <t>156</t>
  </si>
  <si>
    <t xml:space="preserve">       Примени долгорочни кредити и заеми</t>
  </si>
  <si>
    <t>157</t>
  </si>
  <si>
    <t>158</t>
  </si>
  <si>
    <r>
      <t xml:space="preserve">ВКУПНА АКТИВА </t>
    </r>
    <r>
      <rPr>
        <sz val="11"/>
        <rFont val="Arial"/>
        <family val="2"/>
      </rPr>
      <t>(111+124+147+154+158)</t>
    </r>
  </si>
  <si>
    <t>159</t>
  </si>
  <si>
    <t xml:space="preserve">       ВОНБИЛАНСНА ЕВИДЕНЦИЈА - АКТИВА</t>
  </si>
  <si>
    <t>160</t>
  </si>
  <si>
    <r>
      <t xml:space="preserve">    I. ПАСИВА: </t>
    </r>
    <r>
      <rPr>
        <sz val="11"/>
        <rFont val="Arial"/>
        <family val="2"/>
      </rPr>
      <t>ИЗВОРИ НА КАПИТАЛНИ СРЕДСТВА (162+163)</t>
    </r>
  </si>
  <si>
    <t>161</t>
  </si>
  <si>
    <t xml:space="preserve">      Државен-јавен капитал</t>
  </si>
  <si>
    <t>162</t>
  </si>
  <si>
    <t>28.93</t>
  </si>
  <si>
    <t xml:space="preserve">Производство на машини за индустријата за храна, пијалаци и тутун </t>
  </si>
  <si>
    <t>28.94</t>
  </si>
  <si>
    <t>Производство на машини за индустријата за текстил, облека и кожа</t>
  </si>
  <si>
    <t>28.95</t>
  </si>
  <si>
    <t>Производство на машини за индустријата за хартија и картон</t>
  </si>
  <si>
    <t>28.96</t>
  </si>
  <si>
    <t xml:space="preserve"> Производство на машини за обработка на пластика и гума</t>
  </si>
  <si>
    <t>28.99</t>
  </si>
  <si>
    <t>Производство на други специјализирани машини, неспомнати на друго место</t>
  </si>
  <si>
    <t>29.10</t>
  </si>
  <si>
    <t>Производство на моторни возила</t>
  </si>
  <si>
    <t>29.20</t>
  </si>
  <si>
    <t>Производство на каросерии за моторни возила, приколки и полуприколки</t>
  </si>
  <si>
    <t>29.31</t>
  </si>
  <si>
    <t xml:space="preserve">Производство на електрична и електронска опрема за моторни возила </t>
  </si>
  <si>
    <t>29.32</t>
  </si>
  <si>
    <t>Производство на други делови и дополнителен прибор за моторни возила</t>
  </si>
  <si>
    <t>30.11</t>
  </si>
  <si>
    <t>Изградба на бродови и пловечки објекти</t>
  </si>
  <si>
    <t>30.12</t>
  </si>
  <si>
    <t xml:space="preserve">Изградба на чамци за рекреација и спортски чамци </t>
  </si>
  <si>
    <t>30.20</t>
  </si>
  <si>
    <t>18.14</t>
  </si>
  <si>
    <t xml:space="preserve">Книговезни и сродни услуги </t>
  </si>
  <si>
    <t>18.20</t>
  </si>
  <si>
    <t xml:space="preserve">Репродукција на снимени медиуми </t>
  </si>
  <si>
    <t>19.10</t>
  </si>
  <si>
    <t>Производство на производи од печка за коксирање</t>
  </si>
  <si>
    <t>19.20</t>
  </si>
  <si>
    <t>Производство на рафинирани нафтени производи</t>
  </si>
  <si>
    <t>20.11</t>
  </si>
  <si>
    <t>Производство на индустриски гас</t>
  </si>
  <si>
    <t>20.12</t>
  </si>
  <si>
    <t>Производство на бои и пигменти</t>
  </si>
  <si>
    <t>20.13</t>
  </si>
  <si>
    <t>Производство на други основни неоргански хемикалии</t>
  </si>
  <si>
    <t>20.14</t>
  </si>
  <si>
    <t>Производство на други основни органски хемикалии</t>
  </si>
  <si>
    <t>20.15</t>
  </si>
  <si>
    <t>Производство на вештачки ѓубрива и азотни соединенија</t>
  </si>
  <si>
    <t>20.16</t>
  </si>
  <si>
    <t>Производство на пластични маси во примарни облици</t>
  </si>
  <si>
    <t>20.17</t>
  </si>
  <si>
    <t>Производство на синтетички каучук во примарни облици</t>
  </si>
  <si>
    <t>20.20</t>
  </si>
  <si>
    <t>Производство на пестициди и други агрохемиски производи</t>
  </si>
  <si>
    <t>20.30</t>
  </si>
  <si>
    <t>Производство на бои, лакови и слични премази, печатарско мастило и китови</t>
  </si>
  <si>
    <t>20.41</t>
  </si>
  <si>
    <t>Производство на сапуни и детергенти, препарати за чистење и полирање</t>
  </si>
  <si>
    <t>20.42</t>
  </si>
  <si>
    <t>Производство на парфеми и тоалетни препарати</t>
  </si>
  <si>
    <t>20.51</t>
  </si>
  <si>
    <t>Производство на експлозиви</t>
  </si>
  <si>
    <t>20.52</t>
  </si>
  <si>
    <t>Производство на лепаци</t>
  </si>
  <si>
    <t>20.53</t>
  </si>
  <si>
    <t>Производство на етерични масла</t>
  </si>
  <si>
    <t>20.59</t>
  </si>
  <si>
    <t>Производство на други хемиски производи, неспомнати на друго место</t>
  </si>
  <si>
    <t>20.60</t>
  </si>
  <si>
    <t>Производство на вештачки влакна</t>
  </si>
  <si>
    <t>21.10</t>
  </si>
  <si>
    <t xml:space="preserve">Производство на основни фармацевтски производи </t>
  </si>
  <si>
    <t>21.20</t>
  </si>
  <si>
    <t>Производство на фармацевтски препарати</t>
  </si>
  <si>
    <t>22.11</t>
  </si>
  <si>
    <t>Производство на надворешни и внатрешни гуми за возила; протектирање на гуми за возила (надворешни гуми)</t>
  </si>
  <si>
    <t>22.19</t>
  </si>
  <si>
    <t>Производство на други производи од гума</t>
  </si>
  <si>
    <t>22.21</t>
  </si>
  <si>
    <t xml:space="preserve">Производство на плочи, листови, цевки и профили од пластични маси </t>
  </si>
  <si>
    <t>22.22</t>
  </si>
  <si>
    <t>Производство на амбалажа од пластични маси за пакување</t>
  </si>
  <si>
    <t>22.23</t>
  </si>
  <si>
    <t xml:space="preserve">Производство на предмети за вградување (градежна стока) од пластични маси </t>
  </si>
  <si>
    <t>22.29</t>
  </si>
  <si>
    <t xml:space="preserve">Производство на други производи од пластични маси </t>
  </si>
  <si>
    <t>23.11</t>
  </si>
  <si>
    <t>Производство на рамно стакло</t>
  </si>
  <si>
    <t>23.12</t>
  </si>
  <si>
    <t>Обликување и обработка на рамно стакло</t>
  </si>
  <si>
    <t>23.13</t>
  </si>
  <si>
    <t>Производство на шупливо стакло</t>
  </si>
  <si>
    <t>23.14</t>
  </si>
  <si>
    <t>Производство на стаклени влакна</t>
  </si>
  <si>
    <t>23.19</t>
  </si>
  <si>
    <t>Трошоци по основ на месечни надоместоци на членови на органи на управување над висината утврдена со закон</t>
  </si>
  <si>
    <t>Трошоци по основ на уплатени доброволни придонеси во доброволен пензиски фонд над висината утврдена со закон</t>
  </si>
  <si>
    <t>Надоместоци за лица волонтери и за лица ангажирани за вршење на јавни работи исплатени над износите утврдени со закон</t>
  </si>
  <si>
    <t>Скриени исплати на добивки</t>
  </si>
  <si>
    <t>Трошоци за репрезентација</t>
  </si>
  <si>
    <t>Трошоци за донации во согласност со Законот за донации и спонзорства во јавните дејности, над 5% од вкупниот приход остварен во годината</t>
  </si>
  <si>
    <t>Трошоци за спонзорства во согласност со Законот за донации и спонзорства во јавните дејности над 3% од вкупниот приход остварен во годината</t>
  </si>
  <si>
    <t>Осигурителни премии кои ги плаќа работодавачот во корист на членови на органи на управување и на вработени</t>
  </si>
  <si>
    <t>Даноци по задршка (одбивка) исплатени во име на трети лица кои се на товар на трошоците на даночниот обврзник</t>
  </si>
  <si>
    <t>Парични и даночни казни, пенали и казнени камати за ненавремена уплата на јавни давачки и на трошоци за присилна наплата</t>
  </si>
  <si>
    <t>Исплати на стипендии</t>
  </si>
  <si>
    <t>Трошоци на кало, растур, крш и расипување</t>
  </si>
  <si>
    <t>Траен отпис на ненаплатени побарувања</t>
  </si>
  <si>
    <t>Трошоци за исправка на вредноста на ненаплатени побарувања</t>
  </si>
  <si>
    <t>Леење на други обоени метали</t>
  </si>
  <si>
    <t>25.11</t>
  </si>
  <si>
    <t>Производство на метални конструкции и делови на конструкции</t>
  </si>
  <si>
    <t>25.12</t>
  </si>
  <si>
    <t>Производство на метални врати и прозорци</t>
  </si>
  <si>
    <t>25.21</t>
  </si>
  <si>
    <t>Производство на радијатори и котли за централно греење</t>
  </si>
  <si>
    <t>25.29</t>
  </si>
  <si>
    <t>Производство на други цистерни, резервоари и садови од метал</t>
  </si>
  <si>
    <t>25.30</t>
  </si>
  <si>
    <t>Производство на парни котли, освен котли за централно греење со топла вода</t>
  </si>
  <si>
    <t>25.40</t>
  </si>
  <si>
    <t>Производство на оружје и муниција</t>
  </si>
  <si>
    <t>25.50</t>
  </si>
  <si>
    <t>Ковање, пресување, штанцување и валање на метали; металургија на прав</t>
  </si>
  <si>
    <t>25.61</t>
  </si>
  <si>
    <t>Обработка и пресвлекување на метали</t>
  </si>
  <si>
    <t>25.62</t>
  </si>
  <si>
    <t>Општи машински работи</t>
  </si>
  <si>
    <t>25.71</t>
  </si>
  <si>
    <t>Производство на сечила</t>
  </si>
  <si>
    <t>25.72</t>
  </si>
  <si>
    <t>Производство на брави и шарки</t>
  </si>
  <si>
    <t>25.73</t>
  </si>
  <si>
    <t>Производство на алати</t>
  </si>
  <si>
    <t>25.91</t>
  </si>
  <si>
    <t>Производство на сандаци и слична амбалажа од челик</t>
  </si>
  <si>
    <t>25.92</t>
  </si>
  <si>
    <t xml:space="preserve">Производство на амбалажа за пакување од лесни метали </t>
  </si>
  <si>
    <t>25.93</t>
  </si>
  <si>
    <t xml:space="preserve">Производство на жичани производи, синџири и пружини </t>
  </si>
  <si>
    <t>25.94</t>
  </si>
  <si>
    <t>Производство на сврзувачки елементи  и завртни машински производи</t>
  </si>
  <si>
    <t>25.99</t>
  </si>
  <si>
    <t>Производство на други фабрикувани метални производи, неспомнати на друго место</t>
  </si>
  <si>
    <t>26.11</t>
  </si>
  <si>
    <t>Производство на електронски составни делови (компоненти)</t>
  </si>
  <si>
    <t>26.12</t>
  </si>
  <si>
    <t>Производство на полни електронски плочи</t>
  </si>
  <si>
    <t>26.20</t>
  </si>
  <si>
    <t>Производство на компјутери (сметачки машини) и периферна (дополнителна) опрема</t>
  </si>
  <si>
    <t>26.30</t>
  </si>
  <si>
    <t>Производство на опрема за комуникација</t>
  </si>
  <si>
    <t>26.40</t>
  </si>
  <si>
    <t xml:space="preserve">Производство на електроника за широка потрошувачка </t>
  </si>
  <si>
    <t>26.51</t>
  </si>
  <si>
    <t>Производство на инструменти и апарати за мерење, испитување и навигација</t>
  </si>
  <si>
    <t>26.52</t>
  </si>
  <si>
    <t>Производство на саати и часовници</t>
  </si>
  <si>
    <t>26.60</t>
  </si>
  <si>
    <t xml:space="preserve">Производство на опрема за зрачење, електромедицинска и електротерапевтска опрема </t>
  </si>
  <si>
    <t>Социјални надоместоци</t>
  </si>
  <si>
    <t>Плаќања на бенефиции од пензискиот фонд</t>
  </si>
  <si>
    <t>Плаќања на надоместоци од Агенцијата за вработување</t>
  </si>
  <si>
    <t>Плаќања на надоместоци од Фондот за здравствено осигурување</t>
  </si>
  <si>
    <t>II. КАПИТАЛНИ РАСХОДИ ( од 045-054)</t>
  </si>
  <si>
    <t>III. ОТПЛАТА НА ГЛАВНИНА ( од 056 до 058)</t>
  </si>
  <si>
    <t>Отплата на главнина до нерезидентни кредитори</t>
  </si>
  <si>
    <t>Отплата на главнина кон домашни институции</t>
  </si>
  <si>
    <t>Отплата на главнина до други нивоа на власт</t>
  </si>
  <si>
    <t>А) ВКУПНО РАСХОДИ (001+044+055)</t>
  </si>
  <si>
    <t>Б) ОСТВАРЕН ВИШОК НА ПРИХОДИ - ДОБИВКА ПРЕД ОДАНОЧУВАЊЕ (103-059)</t>
  </si>
  <si>
    <t>В) ДАНОЦИ ПРИДОНЕСИ И ДРУГИ ДАВАЧКИ ОД ВИШОКОТ НА ПРИХОДИТЕ-ДОБИВКАТА ПРЕД ОДАНОЧУВАЊЕ</t>
  </si>
  <si>
    <t>Г) НЕТО ВИШОК НА ПРИХОДИ - ДОБИВКА ПО ОДАНОЧУВАЊЕ (О60-061)</t>
  </si>
  <si>
    <t>Д) РАСПОРЕДУВАЊЕ НА НЕТО ВИШОКОТ НА  ПРИХОДИТЕ- ДОБИВКАТА (064 до 066)</t>
  </si>
  <si>
    <t>За покривање на загуба</t>
  </si>
  <si>
    <t>За повракај во буџетот односно фондот</t>
  </si>
  <si>
    <t xml:space="preserve">За пренос во наредна година </t>
  </si>
  <si>
    <t>Ѓ) ВКУПНО (059+060) =105, АКО 061 Е ПОГОЛЕМО ОД 060 ТОГАШ (059+061) =105</t>
  </si>
  <si>
    <t>I. ПРИХОДИ : Даночни приходи (069 ДО 076)</t>
  </si>
  <si>
    <t>II. НЕДАНОЧНИ ПРИХОДИ (078 ДО 082)</t>
  </si>
  <si>
    <t>III. КАПИТАЛНИ ПРИХОДИ (084 до 087)</t>
  </si>
  <si>
    <t>Продажба на капитални средства</t>
  </si>
  <si>
    <t>Продажба на стоки</t>
  </si>
  <si>
    <t xml:space="preserve">Продажба на земјиште и нематеријални вложувања </t>
  </si>
  <si>
    <t>IV. ТРАНСФЕРИ И ДОНАЦИИ (089+090+091+092)</t>
  </si>
  <si>
    <t>V. ДОМАШНО ЗАДОЛЖУВАЊЕ (094 ДО 096)</t>
  </si>
  <si>
    <t>Краткорочни позајмици во земјата</t>
  </si>
  <si>
    <t>Долгорочни обврзници</t>
  </si>
  <si>
    <t>Друго домашно задолжување</t>
  </si>
  <si>
    <t xml:space="preserve">Производство на други машини за општа намена, неспомнати на друго место </t>
  </si>
  <si>
    <t>28.30</t>
  </si>
  <si>
    <t>Производство на машини за земјоделството и шумарството</t>
  </si>
  <si>
    <t>28.41</t>
  </si>
  <si>
    <t>Производство на алатни машини за обработка на метал</t>
  </si>
  <si>
    <t>I. НЕМАТЕРИЈАЛНИ СРЕДСТВА</t>
  </si>
  <si>
    <t>II. МАТЕРИЈАЛНИ ДОБРА И ПРИРОДНИ БОГАТСТВА</t>
  </si>
  <si>
    <t>III. МАТЕРИЈАЛНИ СРЕДСТВА (115 ДО 121)</t>
  </si>
  <si>
    <t>Градежни објекти</t>
  </si>
  <si>
    <t>Станови и деловни објекти</t>
  </si>
  <si>
    <t>Опрема</t>
  </si>
  <si>
    <t>Повеќегодишни насади</t>
  </si>
  <si>
    <t>Основно стадо</t>
  </si>
  <si>
    <t>Други материјални средства</t>
  </si>
  <si>
    <t>Аванси за материјални средств</t>
  </si>
  <si>
    <t>IV.ДОЛГОРОЧНИ КРЕДИТИ И ПОЗАЈМИЦИ И ОРОЧЕНИ СР</t>
  </si>
  <si>
    <t>I. ПАРИЧНИ СРЕДСТВА (126 до 133)</t>
  </si>
  <si>
    <t>Сметка</t>
  </si>
  <si>
    <t>Благајна</t>
  </si>
  <si>
    <t>Издвоени парични средства</t>
  </si>
  <si>
    <t>Отворени акредитиви</t>
  </si>
  <si>
    <t>Девизна сметка</t>
  </si>
  <si>
    <t>Девизни акредитиви</t>
  </si>
  <si>
    <t>Девизна благајна</t>
  </si>
  <si>
    <t>Други парични средства</t>
  </si>
  <si>
    <t>II. ХАРТИИ ОД ВРЕДНОСТ</t>
  </si>
  <si>
    <t>III. ПОБАРУВАЊА (136 до 139)</t>
  </si>
  <si>
    <t>Побарувања од буџетот</t>
  </si>
  <si>
    <t>Побарувања од фондот</t>
  </si>
  <si>
    <t>Побарувања од купувачи во земјата</t>
  </si>
  <si>
    <t>Побарувања од купувачи во странство</t>
  </si>
  <si>
    <t>IV. ПОБАРУВАЊА ЗА ДАДЕНИ АВАНСИ, ДЕПОЗИТИ И КАУЦИИ</t>
  </si>
  <si>
    <t>V. КРАТКОРОЧНИ ФИНАСИСКИ ПОБАРУВАЊА</t>
  </si>
  <si>
    <t>VI. ПОБАРУВАЊА ОД ВРАБОТЕНИТЕ</t>
  </si>
  <si>
    <t>VII. ФИНАСИСКИ ПРЕСМЕТКОВНИ ОДНОСИ</t>
  </si>
  <si>
    <t>VIII. ПОБАРУВАЊА ОД ДРЖАВАТА И ДРУГИ ИНСТИТУЦИИ</t>
  </si>
  <si>
    <t>IX. АКТИВНИ ВРЕМЕНСКИ РАЗГРАНИЧУВАЊА</t>
  </si>
  <si>
    <t>Други активни временски разгарничувања</t>
  </si>
  <si>
    <t>III. ДРУГИ СРЕДСТВА</t>
  </si>
  <si>
    <t>105</t>
  </si>
  <si>
    <t>106</t>
  </si>
  <si>
    <t>Трансфери од други нивоа на власт</t>
  </si>
  <si>
    <t>Донации од странство</t>
  </si>
  <si>
    <t>Капитални донации</t>
  </si>
  <si>
    <t>Тековни донации</t>
  </si>
  <si>
    <t>Приходи од дивиденди</t>
  </si>
  <si>
    <t>Претпримачки приход и приход од имот</t>
  </si>
  <si>
    <t>Глоби, судски и административни такси</t>
  </si>
  <si>
    <t>Такси и надоместоци</t>
  </si>
  <si>
    <t>Други владини услуги</t>
  </si>
  <si>
    <t xml:space="preserve">       Обврски за кредити во странство</t>
  </si>
  <si>
    <t>184</t>
  </si>
  <si>
    <t xml:space="preserve">       Обврски за вложени средства во земјата</t>
  </si>
  <si>
    <t>185</t>
  </si>
  <si>
    <t xml:space="preserve">       Други краткорочни финансиски обврски</t>
  </si>
  <si>
    <t>186</t>
  </si>
  <si>
    <t xml:space="preserve">       Обврски спрема работниците</t>
  </si>
  <si>
    <t>187</t>
  </si>
  <si>
    <t xml:space="preserve">       Обврски по запирања на работниците</t>
  </si>
  <si>
    <t>188</t>
  </si>
  <si>
    <t xml:space="preserve">  д) Обврски спрема државата и други институции (од 190 до 194)</t>
  </si>
  <si>
    <t>189</t>
  </si>
  <si>
    <t xml:space="preserve">      Обврски за данок на додадена вредност</t>
  </si>
  <si>
    <t>190</t>
  </si>
  <si>
    <t xml:space="preserve">      Обврски за акцизи</t>
  </si>
  <si>
    <t>191</t>
  </si>
  <si>
    <t xml:space="preserve">      Обврски за царини и царински давачки</t>
  </si>
  <si>
    <t>192</t>
  </si>
  <si>
    <t xml:space="preserve">      Обврски за даноци и придонеси по договор за дело и авторско дело</t>
  </si>
  <si>
    <t>193</t>
  </si>
  <si>
    <t xml:space="preserve">      Обврски за други даноци и придонеси</t>
  </si>
  <si>
    <t>194</t>
  </si>
  <si>
    <t xml:space="preserve">  ѓ) Финансиски и пресметковни односи</t>
  </si>
  <si>
    <t>195</t>
  </si>
  <si>
    <t xml:space="preserve">  е) Обврски за даноци и придонеси од добивката</t>
  </si>
  <si>
    <t>196</t>
  </si>
  <si>
    <t>Резерви за капитални расходи</t>
  </si>
  <si>
    <t>Исплати по извршени исправи</t>
  </si>
  <si>
    <t>Купување на опрема и машини</t>
  </si>
  <si>
    <t>Други градежни објекти</t>
  </si>
  <si>
    <t>Купување на мебел</t>
  </si>
  <si>
    <t>Стратешки стоки и други резерви</t>
  </si>
  <si>
    <t>Вложувања и нефинансиски средства</t>
  </si>
  <si>
    <t>Купување на возила</t>
  </si>
  <si>
    <t>Капитални трансфери до вонбуџетски фондови</t>
  </si>
  <si>
    <t>Капитални дотации до ЕЛС</t>
  </si>
  <si>
    <t xml:space="preserve">Трговија со автомобили и моторни возила од лесна категорија </t>
  </si>
  <si>
    <t>45.19</t>
  </si>
  <si>
    <t>Трговија со останати моторни возила</t>
  </si>
  <si>
    <t>45.20</t>
  </si>
  <si>
    <t>DA PROVERIME ZA POVRZANOSTA NA POSEBNITE SO BILANS NA PRIHODI</t>
  </si>
  <si>
    <t>Трговија на електрична енергија</t>
  </si>
  <si>
    <t>35.21</t>
  </si>
  <si>
    <t>Производство на гас</t>
  </si>
  <si>
    <t>35.22</t>
  </si>
  <si>
    <t>Дистрибуција на гасовити горива преку дистрибутивните системи</t>
  </si>
  <si>
    <t>35.23</t>
  </si>
  <si>
    <t>Трговија на гас преку дистрибутивните системи</t>
  </si>
  <si>
    <t>35.30</t>
  </si>
  <si>
    <t>Снабдување со пареа и климатизација</t>
  </si>
  <si>
    <t>36.00</t>
  </si>
  <si>
    <t>Собирање, обработка и снабдување со вода</t>
  </si>
  <si>
    <t>37.00</t>
  </si>
  <si>
    <t>Отстранување на отпадни води</t>
  </si>
  <si>
    <t>38.11</t>
  </si>
  <si>
    <t>Собирање на безопасен отпад</t>
  </si>
  <si>
    <t>38.12</t>
  </si>
  <si>
    <t>Собирање на опасен отпад</t>
  </si>
  <si>
    <t>38.21</t>
  </si>
  <si>
    <t>Обработка и отстранување на безопасен отпад</t>
  </si>
  <si>
    <t>38.22</t>
  </si>
  <si>
    <t>Обработка и отстранување на опасен отпад</t>
  </si>
  <si>
    <t>38.31</t>
  </si>
  <si>
    <t>Демонтирање на крш</t>
  </si>
  <si>
    <t>38.32</t>
  </si>
  <si>
    <t>Обновување на посебно издвоени материјали</t>
  </si>
  <si>
    <t>39.00</t>
  </si>
  <si>
    <t>Дејности за санација и останати услуги за управување со отпад</t>
  </si>
  <si>
    <t>41.10</t>
  </si>
  <si>
    <t>Развој на градежни проекти</t>
  </si>
  <si>
    <t>41.20</t>
  </si>
  <si>
    <t>Изградба на станбени и нестанбени згради</t>
  </si>
  <si>
    <t>42.11</t>
  </si>
  <si>
    <t xml:space="preserve">Изградба на патишта и автопати </t>
  </si>
  <si>
    <t>42.12</t>
  </si>
  <si>
    <t>Изградба на железници и подземни железници</t>
  </si>
  <si>
    <t>42.13</t>
  </si>
  <si>
    <t xml:space="preserve">Изградба на мостови и тунели </t>
  </si>
  <si>
    <t>42.21</t>
  </si>
  <si>
    <t>Изградба на комунални објекти за течности</t>
  </si>
  <si>
    <t>42.22</t>
  </si>
  <si>
    <t>Изградба на електрични водови и телекомуникациски линии</t>
  </si>
  <si>
    <t>42.91</t>
  </si>
  <si>
    <t xml:space="preserve">Изградба на хидроградежни објекти </t>
  </si>
  <si>
    <t>42.99</t>
  </si>
  <si>
    <t>Изградба на други објекти од нискоградба, неспомнати на друго место</t>
  </si>
  <si>
    <t>43.11</t>
  </si>
  <si>
    <t>Уривање</t>
  </si>
  <si>
    <t>43.12</t>
  </si>
  <si>
    <t>Подготвителни работи на градилиште</t>
  </si>
  <si>
    <t>43.13</t>
  </si>
  <si>
    <t>Пробно дупчење и сондирање</t>
  </si>
  <si>
    <t>43.21</t>
  </si>
  <si>
    <t>Електроинсталатерски работи</t>
  </si>
  <si>
    <t>43.22</t>
  </si>
  <si>
    <t xml:space="preserve">Поставување на инсталации за водовод, канализација и плин и инсталации за греење и клима-уреди </t>
  </si>
  <si>
    <t>43.29</t>
  </si>
  <si>
    <t xml:space="preserve">Други градежно-инсталатерски работи </t>
  </si>
  <si>
    <t>43.31</t>
  </si>
  <si>
    <t>Малтерисување</t>
  </si>
  <si>
    <t>43.32</t>
  </si>
  <si>
    <t>Поставување на столарија</t>
  </si>
  <si>
    <t>43.33</t>
  </si>
  <si>
    <t>Поставување на подни и ѕидни облоги</t>
  </si>
  <si>
    <t>43.34</t>
  </si>
  <si>
    <t>Бојадисување и застаклување</t>
  </si>
  <si>
    <t>43.39</t>
  </si>
  <si>
    <t xml:space="preserve">022 и 029 </t>
  </si>
  <si>
    <t xml:space="preserve">023и 029 </t>
  </si>
  <si>
    <t xml:space="preserve">024 и 029 </t>
  </si>
  <si>
    <t xml:space="preserve">025 и 029 </t>
  </si>
  <si>
    <t xml:space="preserve">026 и 029 </t>
  </si>
  <si>
    <t>108</t>
  </si>
  <si>
    <t>122 и 129</t>
  </si>
  <si>
    <t>123 и 129</t>
  </si>
  <si>
    <t>190 до 197</t>
  </si>
  <si>
    <t>60</t>
  </si>
  <si>
    <t>63</t>
  </si>
  <si>
    <t>65,66 и 67</t>
  </si>
  <si>
    <t>990 до 994</t>
  </si>
  <si>
    <t>900</t>
  </si>
  <si>
    <t>901</t>
  </si>
  <si>
    <t>91</t>
  </si>
  <si>
    <t>920</t>
  </si>
  <si>
    <t>922</t>
  </si>
  <si>
    <t>923</t>
  </si>
  <si>
    <t>924</t>
  </si>
  <si>
    <t>925</t>
  </si>
  <si>
    <t>927</t>
  </si>
  <si>
    <t>928</t>
  </si>
  <si>
    <t>220</t>
  </si>
  <si>
    <t>221</t>
  </si>
  <si>
    <t>224</t>
  </si>
  <si>
    <t>225</t>
  </si>
  <si>
    <t>240</t>
  </si>
  <si>
    <t>241</t>
  </si>
  <si>
    <t>242</t>
  </si>
  <si>
    <t>243</t>
  </si>
  <si>
    <t>245</t>
  </si>
  <si>
    <t>246</t>
  </si>
  <si>
    <t>247</t>
  </si>
  <si>
    <t>250</t>
  </si>
  <si>
    <t>251</t>
  </si>
  <si>
    <t>252</t>
  </si>
  <si>
    <t>253</t>
  </si>
  <si>
    <t>255</t>
  </si>
  <si>
    <t>98</t>
  </si>
  <si>
    <t>955 до 999</t>
  </si>
  <si>
    <t>Ред.</t>
  </si>
  <si>
    <t>бр.</t>
  </si>
  <si>
    <t>Група на сметки, сметка</t>
  </si>
  <si>
    <t>д=дел</t>
  </si>
  <si>
    <t>Ознака на</t>
  </si>
  <si>
    <t>АОП</t>
  </si>
  <si>
    <t>1.</t>
  </si>
  <si>
    <t xml:space="preserve">Набавна вредност на основачки издатоци </t>
  </si>
  <si>
    <t>2.</t>
  </si>
  <si>
    <t>008д</t>
  </si>
  <si>
    <t>Вредносно усогласување (ревалоризација) на основачки издатоци</t>
  </si>
  <si>
    <t>3.</t>
  </si>
  <si>
    <t>009д</t>
  </si>
  <si>
    <t>4.</t>
  </si>
  <si>
    <t>5.</t>
  </si>
  <si>
    <t xml:space="preserve">Набавна вредност на издатоци во истражувања и развој </t>
  </si>
  <si>
    <t>5.1.</t>
  </si>
  <si>
    <t xml:space="preserve">Плата и надоместоци на плата на вработените кои директно работат на истражувања и развој </t>
  </si>
  <si>
    <t>5.2.</t>
  </si>
  <si>
    <t xml:space="preserve">Трошоци за материјали и услуги[1] користени или потрошени при истражувања и развој </t>
  </si>
  <si>
    <t>5.3.</t>
  </si>
  <si>
    <t xml:space="preserve">Амортизација на недвижности, постројки и опрема користени при истражувања и развој </t>
  </si>
  <si>
    <t>5.4.</t>
  </si>
  <si>
    <t xml:space="preserve">Амортизација на патенти и лиценци  користени при истражувања и развој </t>
  </si>
  <si>
    <t>6.</t>
  </si>
  <si>
    <t xml:space="preserve">Вредносно усогласување (ревалоризација) на издатоци во истражување и развој </t>
  </si>
  <si>
    <t>7.</t>
  </si>
  <si>
    <t>Акумулирана амортизација (исправка на вредноста) на издатоци во истражување и развој</t>
  </si>
  <si>
    <t>8.</t>
  </si>
  <si>
    <t>9.</t>
  </si>
  <si>
    <t>002д</t>
  </si>
  <si>
    <t>10.</t>
  </si>
  <si>
    <t>Вредносно усогласување (ревалоризација) на патенти, лиценци, концесии и други права</t>
  </si>
  <si>
    <t>11.</t>
  </si>
  <si>
    <t>Акумулирана амортизација (исправка на вредноста) на патенти, лиценци, концесии и други права</t>
  </si>
  <si>
    <t>12.</t>
  </si>
  <si>
    <t>13.</t>
  </si>
  <si>
    <t>Набавна вредност на софтвер со лиценца</t>
  </si>
  <si>
    <t>14.</t>
  </si>
  <si>
    <t>Вредносно усогласување (ревалоризација) на софтвер со лиценца</t>
  </si>
  <si>
    <t>15.</t>
  </si>
  <si>
    <t>Акумулирана амортизација (исправка на вредноста) на софтвер со лиценца</t>
  </si>
  <si>
    <t>16.</t>
  </si>
  <si>
    <t>17.</t>
  </si>
  <si>
    <t xml:space="preserve">Набавна вредност  на софтвер развиен за сопствена употреба </t>
  </si>
  <si>
    <t>18.</t>
  </si>
  <si>
    <t>Вредносно усогласување (ревалоризација) на софтвер  развиен за сопствена употреба</t>
  </si>
  <si>
    <t>19.</t>
  </si>
  <si>
    <t>Акумулирана амортизација (исправка на вредноста) на софтвер  развиен за сопствена употреба</t>
  </si>
  <si>
    <t>20.</t>
  </si>
  <si>
    <t>21.</t>
  </si>
  <si>
    <t xml:space="preserve">Набавна вредност на  набавени бази на податоци </t>
  </si>
  <si>
    <t>22.</t>
  </si>
  <si>
    <t xml:space="preserve">Вредносно усогласување (ревалоризација) на набавени бази на податоци </t>
  </si>
  <si>
    <t>23.</t>
  </si>
  <si>
    <t xml:space="preserve">           Pe~at na CR i data na priemot__________________________________________________________</t>
  </si>
  <si>
    <t xml:space="preserve">           Kontrolata ja izvr{ile:_______________________________________________________________</t>
  </si>
  <si>
    <t>Трговија на големо со останати канцелариски машини и опрема</t>
  </si>
  <si>
    <t>46.69</t>
  </si>
  <si>
    <t>Трговија на големо со други машини и опрема</t>
  </si>
  <si>
    <t>46.71</t>
  </si>
  <si>
    <t>Трговија на големо со цврсти, течни и гасовити горива и слични производи</t>
  </si>
  <si>
    <t>46.72</t>
  </si>
  <si>
    <t>Трговија на големо со метали и метални руди</t>
  </si>
  <si>
    <t>46.73</t>
  </si>
  <si>
    <t>Трговија на големо со дрва, градежен материјал и санитарна опрема</t>
  </si>
  <si>
    <t>46.74</t>
  </si>
  <si>
    <t>Трговија на големо со метална стока, цевки, уреди и опрема за водовод и централно греење</t>
  </si>
  <si>
    <t>46.75</t>
  </si>
  <si>
    <t>Трговија на големо со хемиски производи</t>
  </si>
  <si>
    <t>46.76</t>
  </si>
  <si>
    <t>Трговија на големо со останати полупроизводи</t>
  </si>
  <si>
    <t>46.77</t>
  </si>
  <si>
    <t>Трговија на големо со отпадоци и остатоци</t>
  </si>
  <si>
    <t>46.90</t>
  </si>
  <si>
    <t>Неспецијализирана трговија на големо</t>
  </si>
  <si>
    <t>47.11</t>
  </si>
  <si>
    <t>Трговија на мало во неспецијализирани продавници, претежно со храна, пијалаци и тутун</t>
  </si>
  <si>
    <t>47.19</t>
  </si>
  <si>
    <t>Друга трговија на мало во неспецијализирани продавници</t>
  </si>
  <si>
    <t>47.21</t>
  </si>
  <si>
    <t>Трговија на мало со овошје и зеленчук во специјализирани продавници</t>
  </si>
  <si>
    <t>47.22</t>
  </si>
  <si>
    <t>Трговија на мало со месо и производи од месо во специјализирани продавници</t>
  </si>
  <si>
    <t>47.23</t>
  </si>
  <si>
    <t>Трговија на мало со риби, лушпари и мекотели во специјализирани продавници</t>
  </si>
  <si>
    <t>47.24</t>
  </si>
  <si>
    <t>Трговија на мало со леб, печива, колачи и слатки во специјализирани продавници</t>
  </si>
  <si>
    <t>47.25</t>
  </si>
  <si>
    <t>Трговија на мало со пијалаци во специјализирани продавници</t>
  </si>
  <si>
    <t>47.26</t>
  </si>
  <si>
    <t>Трговија на мало со производи од тутун во специјализирани продавници</t>
  </si>
  <si>
    <t>47.29</t>
  </si>
  <si>
    <t>Друга трговија на мало со храна во специјализирани продавници</t>
  </si>
  <si>
    <t>47.30</t>
  </si>
  <si>
    <t>Трговија на мало со моторни горива и мазива во специјализирани продавници</t>
  </si>
  <si>
    <t>47.41</t>
  </si>
  <si>
    <t>Трговија на мало со компјутери, периферни единици и софтвер во специјализирани продавници</t>
  </si>
  <si>
    <t>47.42</t>
  </si>
  <si>
    <t>Трговија на мало со телекомуникациска опрема во специјализирани продавници</t>
  </si>
  <si>
    <t>47.43</t>
  </si>
  <si>
    <t>Трговија на мало со аудио и видеоопрема во специјализирани продавници</t>
  </si>
  <si>
    <t>47.51</t>
  </si>
  <si>
    <t>Трговија на мало со текстил во специјализирани продавници</t>
  </si>
  <si>
    <t>47.52</t>
  </si>
  <si>
    <t>Трговија на мало со метална стока, бои и стакло во специјализирани продавници</t>
  </si>
  <si>
    <t>47.53</t>
  </si>
  <si>
    <t xml:space="preserve">Трговија на мало со килими, теписи, ѕидни и подни облоги во специјализирани продавници </t>
  </si>
  <si>
    <t>47.54</t>
  </si>
  <si>
    <t xml:space="preserve">Трговија на мало со електрични апарати за домаќинствата во специјализирани продавници </t>
  </si>
  <si>
    <t>47.59</t>
  </si>
  <si>
    <t>Трговија на мало со мебел, опрема за осветлување и други предмети за домаќинствата, во специјализирани продавници</t>
  </si>
  <si>
    <t>47.61</t>
  </si>
  <si>
    <t>Трговија на мало со книги во специјализирани продавници</t>
  </si>
  <si>
    <t>47.62</t>
  </si>
  <si>
    <t xml:space="preserve">Трговија на мало со весници и канцелариски прибор во специјализирани продавници </t>
  </si>
  <si>
    <t>47.63</t>
  </si>
  <si>
    <t xml:space="preserve">Трговија на мало со музички и видео записи во специјализирани продавници </t>
  </si>
  <si>
    <t>47.64</t>
  </si>
  <si>
    <t>Трговија на мало со спортска опрема во специјализирани продавници</t>
  </si>
  <si>
    <t>47.65</t>
  </si>
  <si>
    <t>Трговија на мало со игри и играчки во специјализирани продавници</t>
  </si>
  <si>
    <t>47.71</t>
  </si>
  <si>
    <t>Трговија на мало со облека во специјализирани продавници</t>
  </si>
  <si>
    <t>47.72</t>
  </si>
  <si>
    <t>Трговија на мало со обувки и предмети од кожа во специјализирани продавници</t>
  </si>
  <si>
    <t>47.73</t>
  </si>
  <si>
    <t>Аптеки</t>
  </si>
  <si>
    <t>47.74</t>
  </si>
  <si>
    <t>Трговија на мало со медицински препарати и ортопедски помагала во специјализирани продавници</t>
  </si>
  <si>
    <t>47.75</t>
  </si>
  <si>
    <t>Трговија на мало со козметички и тоалетни препарати во специјализирани продавници</t>
  </si>
  <si>
    <t>47.76</t>
  </si>
  <si>
    <t>Трговија на мало со цвеќе, садници, семе, ѓубриво, домашни миленици и храна за нив во специјализирани продавници</t>
  </si>
  <si>
    <t>47.77</t>
  </si>
  <si>
    <t>Трговија на мало со часовници и накит во специјализирани продавници</t>
  </si>
  <si>
    <t>47.78</t>
  </si>
  <si>
    <t>Друга трговија на мало со нови производи во специјализирани продавници</t>
  </si>
  <si>
    <t>47.79</t>
  </si>
  <si>
    <t>Трговија на мало со половни стоки во специјализирани продавници</t>
  </si>
  <si>
    <t>47.81</t>
  </si>
  <si>
    <t>Трговија на мало со храна, пијалаци и тутунски производи на тезги и пазари</t>
  </si>
  <si>
    <t>47.82</t>
  </si>
  <si>
    <t xml:space="preserve">Трговија на мало на тезги и пазари со текстил, облека и обувки </t>
  </si>
  <si>
    <t>47.89</t>
  </si>
  <si>
    <t>Трговија на мало со други стоки на тезги и пазари</t>
  </si>
  <si>
    <t>47.91</t>
  </si>
  <si>
    <t>Трговија на мало преку пошта и интернет</t>
  </si>
  <si>
    <t>47.99</t>
  </si>
  <si>
    <t>Друга трговија на мало вон продавници, тезги и пазари</t>
  </si>
  <si>
    <t>49.10</t>
  </si>
  <si>
    <t>Сегашна вредност на  бази на податоци  развиени  за сопствена употреба (&lt; или = АОП 112 од БС)</t>
  </si>
  <si>
    <t>Вредносно усогласување на други нематеријални права (ревалоризација)</t>
  </si>
  <si>
    <t>Сегашна вредност на други нематеријални права (&lt; или = АОП 112 од БС)</t>
  </si>
  <si>
    <t>Сегашна вредност на земјиште (&lt; или = АОП 113 од БС)</t>
  </si>
  <si>
    <t>Сегашна вредност на шуми (&lt; или = АОП 113 од БС)</t>
  </si>
  <si>
    <t xml:space="preserve">Вредносно усогласување (ревалоризација) на материјалните добра и природните богатства </t>
  </si>
  <si>
    <t>Сегашна вредност на информациска и телекомуникациска опрема (&lt; или = АОП 117 од БС)</t>
  </si>
  <si>
    <t>Сегашна вредност на компјутерска опрема (&lt; или = АОП 117 од БС)</t>
  </si>
  <si>
    <t>Водовод и канализација (&lt; или = на АОП 014 од БПР)</t>
  </si>
  <si>
    <t>Електрична енергија (&lt; или = на АОП 014 од БПР)</t>
  </si>
  <si>
    <t>Пошта, телефон, телефакс и други трошоци за комуникација (&lt; или = на АОП 014 од БПР)</t>
  </si>
  <si>
    <t>Горива и масла (&lt; или = на АОП 014 од БПР)</t>
  </si>
  <si>
    <t>Униформи  (&lt; или = на АОП 015 од БПР)</t>
  </si>
  <si>
    <t>Обувки (&lt; или = на АОП 015 од БПР)</t>
  </si>
  <si>
    <t>Прехранбени продукти и пијалаци (&lt; или = на АОП 015 од БПР)</t>
  </si>
  <si>
    <t>Лекови (&lt; или = на АОП 015 од БПР)</t>
  </si>
  <si>
    <t>Провизија за платен промет и банкарска провизија (&lt; или = на АОП 017 од БПР)</t>
  </si>
  <si>
    <t>Плаќања за здравствени организации од Министерството за здравство (&lt; или = на АОП 017 од БПР)</t>
  </si>
  <si>
    <t>Здравствени услуги во странство (&lt; или = на АОП 017 од БПР)</t>
  </si>
  <si>
    <t>Консултантски услуги (Издатоци за авторски хонорари) (&lt; или = на АОП 017 од БПР)</t>
  </si>
  <si>
    <t>Други оперативни расходи (&lt; или = на АОП 018 од БПР)</t>
  </si>
  <si>
    <t>Државни награди и одликувања (&lt; или = на АОП 037 од БПР)</t>
  </si>
  <si>
    <t>Еднократна парична помош и помош во натура (&lt; или = на АОП 040 од БПР)</t>
  </si>
  <si>
    <t>Помош за здравствена заштита на растенија и животни (&lt; или = на АОП 040 од БПР)</t>
  </si>
  <si>
    <t>Закупнини (&lt; или = на АОП 079 од БПР)</t>
  </si>
  <si>
    <t>Трансфери од Буџетот на Република Македонија (&lt; или = на АОП 088 од БПР)</t>
  </si>
  <si>
    <t>Трансфери од буџетите на фондовите (&lt; или = на АОП 088 од БПР)</t>
  </si>
  <si>
    <t>Даноци од плати и надомести (&lt; или = на АОП 197од БС)</t>
  </si>
  <si>
    <t>Обврски за плати и надомести на плати (&lt; или = на АОП 197од БС)</t>
  </si>
  <si>
    <t>Обврски за нето плати (&lt; или = на АОП 197од БС)</t>
  </si>
  <si>
    <t>Придонеси од плати и надомести од плати (&lt; или = на АОП 197 од БС)</t>
  </si>
  <si>
    <t>Надоместоци на нето плати (&lt; или = на АОП 197 од БС)</t>
  </si>
  <si>
    <t>Сегашна вредност на софтвер со лиценца (&lt; или = АОП 112 од БС)</t>
  </si>
  <si>
    <t>Сегашна вредност на патенти, лиценци, концесии и други права (&lt; или = на АОП 112 од БС)</t>
  </si>
  <si>
    <t>Сегашна вредност на други материјални средства (&lt; или = АОП 120 од БС)</t>
  </si>
  <si>
    <t>Блок дотации на општината по одделни намени (&lt; или = на АОП 088 од БПР)</t>
  </si>
  <si>
    <t>Детски додаток (&lt; или = на АОП 040 од БПР</t>
  </si>
  <si>
    <t>Набавна вредност на информациска и телекомуникациска опрема [2])</t>
  </si>
  <si>
    <t>Набавна вредност на компјутерска  опрема [3])</t>
  </si>
  <si>
    <t>Дејности на новинските агенции</t>
  </si>
  <si>
    <t>63.99</t>
  </si>
  <si>
    <t>Останати информативни услужни дејности, неспомнати на друго место</t>
  </si>
  <si>
    <t>64.11</t>
  </si>
  <si>
    <t>Централна банка</t>
  </si>
  <si>
    <t>64.19</t>
  </si>
  <si>
    <t>Друго монетарно посредување</t>
  </si>
  <si>
    <t>64.20</t>
  </si>
  <si>
    <t>Дејности на холдинг-друштвата</t>
  </si>
  <si>
    <t>64.30</t>
  </si>
  <si>
    <t>Трустови, останати фондови и слични финансиски субјекти</t>
  </si>
  <si>
    <t>64.91</t>
  </si>
  <si>
    <t>Финансиски лизинг</t>
  </si>
  <si>
    <t>64.92</t>
  </si>
  <si>
    <t>Друго кредитно посредување</t>
  </si>
  <si>
    <t>64.99</t>
  </si>
  <si>
    <t>Други финансиско-услужни дејности, освен осигурување и пензиски фондови, неспомнати на друго место</t>
  </si>
  <si>
    <t>65.11</t>
  </si>
  <si>
    <t>Осигурување на живот</t>
  </si>
  <si>
    <t>65.12</t>
  </si>
  <si>
    <t>Неживотно осигурување</t>
  </si>
  <si>
    <t>65.20</t>
  </si>
  <si>
    <t>Реосигурување</t>
  </si>
  <si>
    <t>65.30</t>
  </si>
  <si>
    <t>Пензиски фондови</t>
  </si>
  <si>
    <t>66.11</t>
  </si>
  <si>
    <t>Управување со финансиски пазари</t>
  </si>
  <si>
    <t>66.12</t>
  </si>
  <si>
    <t>Дејности на посредување во работењето со хартии од вредност и стокови договори</t>
  </si>
  <si>
    <t>66.19</t>
  </si>
  <si>
    <t xml:space="preserve">Останати помошни дејности кај финансиските услуги, освен осигурување и пензиски фондови </t>
  </si>
  <si>
    <t>66.21</t>
  </si>
  <si>
    <t>Процена на ризици и штети</t>
  </si>
  <si>
    <t>66.22</t>
  </si>
  <si>
    <t xml:space="preserve">Дејности на застапници во осигурување и осигурителни посредници </t>
  </si>
  <si>
    <t>66.29</t>
  </si>
  <si>
    <t>Помошни дејности во осигурувањето и пензиските фондови</t>
  </si>
  <si>
    <t>66.30</t>
  </si>
  <si>
    <t>Дејности на управување со фондови</t>
  </si>
  <si>
    <t>68.10</t>
  </si>
  <si>
    <t xml:space="preserve">Купување и продажба на сопствен недвижен имот                                                                                                                                                           </t>
  </si>
  <si>
    <t>68.20</t>
  </si>
  <si>
    <t xml:space="preserve">Издавање и управување со сопствен недвижен имот или недвижен имот земен под закуп (лизинг)                                                                                                                                                                  </t>
  </si>
  <si>
    <t>68.31</t>
  </si>
  <si>
    <t xml:space="preserve">Агенции за недвижен имот                                                                                                                                                                                </t>
  </si>
  <si>
    <t>68.32</t>
  </si>
  <si>
    <t xml:space="preserve">Управување со недвижен имот со хонорар или врз база на договор                                                                                                                                          </t>
  </si>
  <si>
    <t>69.10</t>
  </si>
  <si>
    <t>Правни работи</t>
  </si>
  <si>
    <t>69.20</t>
  </si>
  <si>
    <t xml:space="preserve">Сметководствени, книговодствени и ревизорски работи; даночно советување                                                                                          </t>
  </si>
  <si>
    <t>70.10</t>
  </si>
  <si>
    <t>Управувачки дејности</t>
  </si>
  <si>
    <t>70.21</t>
  </si>
  <si>
    <t>Односи со јавноста и дејности на информирање</t>
  </si>
  <si>
    <t>70.22</t>
  </si>
  <si>
    <t xml:space="preserve">Дејности на советување во врска со работењето и останато управување                                                                                                                                                     </t>
  </si>
  <si>
    <t>71.11</t>
  </si>
  <si>
    <t>Архитектонски дејности</t>
  </si>
  <si>
    <t>71.12</t>
  </si>
  <si>
    <t>Инженерство и со него поврзано техничко советување</t>
  </si>
  <si>
    <t>71.20</t>
  </si>
  <si>
    <t>Техничко испитување и анализа</t>
  </si>
  <si>
    <t>72.11</t>
  </si>
  <si>
    <t xml:space="preserve">Истражување и експериментален развој во биотехнологијата                                                                                          </t>
  </si>
  <si>
    <t>72.19</t>
  </si>
  <si>
    <t xml:space="preserve">Други истражувања и експериментален развој во природните, техничките и технолошките науки </t>
  </si>
  <si>
    <t>72.20</t>
  </si>
  <si>
    <t xml:space="preserve">Истражувања и експериментален развој во општествените и хуманитарните науки                                                                                                                             </t>
  </si>
  <si>
    <t>73.11</t>
  </si>
  <si>
    <t>Агенција за маркетинг</t>
  </si>
  <si>
    <t>73.12</t>
  </si>
  <si>
    <t>Огласување преку медиуми</t>
  </si>
  <si>
    <t>73.20</t>
  </si>
  <si>
    <t>Истражување на пазарот и испитување на јавното мислење</t>
  </si>
  <si>
    <t>74.10</t>
  </si>
  <si>
    <t>Специјализирани дизајнерски дејности</t>
  </si>
  <si>
    <t>74.20</t>
  </si>
  <si>
    <t>Фотографски дејности</t>
  </si>
  <si>
    <t>74.30</t>
  </si>
  <si>
    <t>Преведувачки дејности и услуги на преведувачите</t>
  </si>
  <si>
    <t>74.90</t>
  </si>
  <si>
    <t>Останати стручни, научни и технички дејности, неспомнати на друго место</t>
  </si>
  <si>
    <t>75.00</t>
  </si>
  <si>
    <t>Ветеринарни дејности</t>
  </si>
  <si>
    <t>77.11</t>
  </si>
  <si>
    <t>Изнајмување и давање под закуп (лизинг) на автомобили и  моторни возила од лесна категорија</t>
  </si>
  <si>
    <t>77.12</t>
  </si>
  <si>
    <t>Изнајмување и давање под закуп на камиони</t>
  </si>
  <si>
    <t>77.21</t>
  </si>
  <si>
    <t xml:space="preserve">Изнајмување и давање под закуп на опрема за рекреација и спорт </t>
  </si>
  <si>
    <t>77.22</t>
  </si>
  <si>
    <t>Изнајмување на видеоленти и дискови</t>
  </si>
  <si>
    <t>77.29</t>
  </si>
  <si>
    <t>Изнајмување и давање под закуп на останати предмети за лична и семејна употреба</t>
  </si>
  <si>
    <t>77.31</t>
  </si>
  <si>
    <t xml:space="preserve">Изнајмување и давање под закуп (лизинг) на земјоделски машини и опрема                                                                                                                                                             </t>
  </si>
  <si>
    <t>77.32</t>
  </si>
  <si>
    <t xml:space="preserve">Изнајмување и давање под закуп (лизинг) на машини и опрема за градежништвото и инженерството                                                                                                                                                        </t>
  </si>
  <si>
    <t>77.33</t>
  </si>
  <si>
    <t xml:space="preserve">Изнајмување и давање под закуп (лизинг) на канцелариски машини и опрема, вклучувајќи и компјутери                                                                                                                                          </t>
  </si>
  <si>
    <t>77.34</t>
  </si>
  <si>
    <t xml:space="preserve">Изнајмување и давање под закуп (лизинг) на водни сообраќајни средства                                                                                                                          </t>
  </si>
  <si>
    <t>77.35</t>
  </si>
  <si>
    <t xml:space="preserve">Изнајмување и давање под закуп (лизинг) на воздушни  превозни средства                                                                                                                          </t>
  </si>
  <si>
    <t>77.39</t>
  </si>
  <si>
    <t xml:space="preserve">Изнајмување и давање под закуп (лизинг) на останати машини, опрема и материјални добра, неспомнати на друго место                                                                                                                 </t>
  </si>
  <si>
    <t>77.40</t>
  </si>
  <si>
    <t xml:space="preserve">Лизинг на производи од интелектуална сопственост и слични производи, освен авторски дела </t>
  </si>
  <si>
    <t>78.10</t>
  </si>
  <si>
    <t>Дејности на агенциите за вработување</t>
  </si>
  <si>
    <t>78.20</t>
  </si>
  <si>
    <t>Дејности на агенциите за привремено вработување</t>
  </si>
  <si>
    <t>78.30</t>
  </si>
  <si>
    <t>Останато отстапување на човечки ресурси</t>
  </si>
  <si>
    <t>79.11</t>
  </si>
  <si>
    <t>Дејности на туристичките агенции</t>
  </si>
  <si>
    <t>79.12</t>
  </si>
  <si>
    <t xml:space="preserve">Дејности на организаторите на патувања (туроператорите) </t>
  </si>
  <si>
    <t>79.90</t>
  </si>
  <si>
    <t xml:space="preserve">Останати резервациски услуги и дејности поврзани со нив </t>
  </si>
  <si>
    <t>80.10</t>
  </si>
  <si>
    <t>Дејности на приватна заштита</t>
  </si>
  <si>
    <t>80.20</t>
  </si>
  <si>
    <t xml:space="preserve">Услуги за заштита со помош на сигурносни системи </t>
  </si>
  <si>
    <t>80.30</t>
  </si>
  <si>
    <t xml:space="preserve">Истражни дејности </t>
  </si>
  <si>
    <t>81.10</t>
  </si>
  <si>
    <t>Комбинирани помошни дејности на објектите</t>
  </si>
  <si>
    <t>81.21</t>
  </si>
  <si>
    <t>Основно чистење на згради</t>
  </si>
  <si>
    <t>81.22</t>
  </si>
  <si>
    <t>Останати дејности на чистење на згради и објекти</t>
  </si>
  <si>
    <t>81.29</t>
  </si>
  <si>
    <t xml:space="preserve">Останати услуги на чистење, неспомнати на друго место </t>
  </si>
  <si>
    <t>81.30</t>
  </si>
  <si>
    <t xml:space="preserve">Услужни дејности за уредување и одржување на животната средина </t>
  </si>
  <si>
    <t>82.11</t>
  </si>
  <si>
    <t xml:space="preserve">Комбинирани канцелариски и административни услужни дејности </t>
  </si>
  <si>
    <t>82.19</t>
  </si>
  <si>
    <t>Фотокопирање, подготовка на документи и останати специјализирани канцелариски помошни дејности</t>
  </si>
  <si>
    <t>82.20</t>
  </si>
  <si>
    <t>Дејности на повикувачки центри</t>
  </si>
  <si>
    <t>82.30</t>
  </si>
  <si>
    <t xml:space="preserve">Организација на состаноци и деловни саеми </t>
  </si>
  <si>
    <t>82.91</t>
  </si>
  <si>
    <t xml:space="preserve">Дејности на агенциите за собирање и наплата на сметки и кредитни канцеларии </t>
  </si>
  <si>
    <t>82.92</t>
  </si>
  <si>
    <t>Дејности на пакување</t>
  </si>
  <si>
    <t>82.99</t>
  </si>
  <si>
    <t>Останати деловни помошни услужни дејности, неспомнати на друго место</t>
  </si>
  <si>
    <t>84.11</t>
  </si>
  <si>
    <t xml:space="preserve">Општи дејности на јавната управа </t>
  </si>
  <si>
    <t>84.12</t>
  </si>
  <si>
    <t xml:space="preserve">Регулирање на дејностите на институциите кои обезбедуваат здравствена заштита, образование и култура и други социјални услуги, исклучувајќи го задолжителното социјално осигурување </t>
  </si>
  <si>
    <t>84.13</t>
  </si>
  <si>
    <t>Управување и давање помош за поуспешно деловно работење</t>
  </si>
  <si>
    <t>84.21</t>
  </si>
  <si>
    <t>Надворешни работи</t>
  </si>
  <si>
    <t>84.22</t>
  </si>
  <si>
    <t>Работи на одбраната</t>
  </si>
  <si>
    <t>84.23</t>
  </si>
  <si>
    <t>ИНСТИТУТ ЗА ФОЛКЛОР МАРКО ЦЕПЕНКОВ СКОПЈЕ</t>
  </si>
  <si>
    <t>ИФ МАРКО ЦЕПЕНКОВ СКОПЈЕ</t>
  </si>
  <si>
    <t>ИСТРАЖУВАЊЕ И РАЗВОЈ ВО ОПШТЕСТВЕНИ НАУКИ</t>
  </si>
  <si>
    <t>ДРЖАВНА</t>
  </si>
  <si>
    <t>4030974246709</t>
  </si>
  <si>
    <t>ЈАВНА УСТАНОВА</t>
  </si>
  <si>
    <t>ФРАНКЛИН РУЗВЕЛТ БР.3</t>
  </si>
  <si>
    <t>КАРПОШ</t>
  </si>
  <si>
    <t>603-ЈНУ ИНСТИТУТ ЗА ФОЛКЛОР МАРКО ЦЕПЕНКОВ СКОПЈЕ</t>
  </si>
  <si>
    <t>160010856760317</t>
  </si>
  <si>
    <t>02 3080-176</t>
  </si>
  <si>
    <t>nema</t>
  </si>
</sst>
</file>

<file path=xl/styles.xml><?xml version="1.0" encoding="utf-8"?>
<styleSheet xmlns="http://schemas.openxmlformats.org/spreadsheetml/2006/main">
  <numFmts count="2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ден&quot;;\-#,##0\ &quot;ден&quot;"/>
    <numFmt numFmtId="173" formatCode="#,##0\ &quot;ден&quot;;[Red]\-#,##0\ &quot;ден&quot;"/>
    <numFmt numFmtId="174" formatCode="#,##0.00\ &quot;ден&quot;;\-#,##0.00\ &quot;ден&quot;"/>
    <numFmt numFmtId="175" formatCode="#,##0.00\ &quot;ден&quot;;[Red]\-#,##0.00\ &quot;ден&quot;"/>
    <numFmt numFmtId="176" formatCode="_-* #,##0\ &quot;ден&quot;_-;\-* #,##0\ &quot;ден&quot;_-;_-* &quot;-&quot;\ &quot;ден&quot;_-;_-@_-"/>
    <numFmt numFmtId="177" formatCode="_-* #,##0\ _д_е_н_-;\-* #,##0\ _д_е_н_-;_-* &quot;-&quot;\ _д_е_н_-;_-@_-"/>
    <numFmt numFmtId="178" formatCode="_-* #,##0.00\ &quot;ден&quot;_-;\-* #,##0.00\ &quot;ден&quot;_-;_-* &quot;-&quot;??\ &quot;ден&quot;_-;_-@_-"/>
    <numFmt numFmtId="179" formatCode="_-* #,##0.00\ _д_е_н_-;\-* #,##0.00\ _д_е_н_-;_-* &quot;-&quot;??\ _д_е_н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MAC C Swiss"/>
      <family val="2"/>
    </font>
    <font>
      <sz val="8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0"/>
      <name val="MB Times"/>
      <family val="1"/>
    </font>
    <font>
      <sz val="10"/>
      <color indexed="8"/>
      <name val="StobiSerif Regular"/>
      <family val="0"/>
    </font>
    <font>
      <b/>
      <sz val="10"/>
      <color indexed="8"/>
      <name val="StobiSerif Regular"/>
      <family val="0"/>
    </font>
    <font>
      <sz val="10"/>
      <name val="StobiSerif Regular"/>
      <family val="0"/>
    </font>
    <font>
      <sz val="10"/>
      <color indexed="8"/>
      <name val="Times New Roman"/>
      <family val="1"/>
    </font>
    <font>
      <sz val="12"/>
      <name val="StobiSerif Regular"/>
      <family val="0"/>
    </font>
    <font>
      <sz val="9"/>
      <color indexed="8"/>
      <name val="StobiSerif Regular"/>
      <family val="0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StobiSerif Regular"/>
      <family val="0"/>
    </font>
    <font>
      <b/>
      <sz val="10"/>
      <color indexed="10"/>
      <name val="Times New Roman"/>
      <family val="1"/>
    </font>
    <font>
      <b/>
      <sz val="10"/>
      <color indexed="10"/>
      <name val="Arial"/>
      <family val="0"/>
    </font>
    <font>
      <sz val="8"/>
      <color indexed="8"/>
      <name val="StobiSerif Regular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49" fontId="0" fillId="0" borderId="10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right"/>
    </xf>
    <xf numFmtId="0" fontId="0" fillId="0" borderId="11" xfId="0" applyBorder="1" applyAlignment="1">
      <alignment vertical="justify" wrapText="1"/>
    </xf>
    <xf numFmtId="49" fontId="0" fillId="0" borderId="11" xfId="0" applyNumberFormat="1" applyBorder="1" applyAlignment="1">
      <alignment horizontal="center"/>
    </xf>
    <xf numFmtId="1" fontId="0" fillId="0" borderId="11" xfId="0" applyNumberFormat="1" applyBorder="1" applyAlignment="1" applyProtection="1">
      <alignment/>
      <protection locked="0"/>
    </xf>
    <xf numFmtId="0" fontId="9" fillId="0" borderId="11" xfId="0" applyFont="1" applyBorder="1" applyAlignment="1">
      <alignment/>
    </xf>
    <xf numFmtId="1" fontId="0" fillId="32" borderId="11" xfId="0" applyNumberFormat="1" applyFill="1" applyBorder="1" applyAlignment="1">
      <alignment/>
    </xf>
    <xf numFmtId="0" fontId="0" fillId="32" borderId="0" xfId="0" applyFill="1" applyAlignment="1">
      <alignment/>
    </xf>
    <xf numFmtId="49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49" fontId="0" fillId="0" borderId="11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right" vertical="center" wrapText="1"/>
      <protection/>
    </xf>
    <xf numFmtId="0" fontId="0" fillId="0" borderId="13" xfId="0" applyFont="1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49" fontId="6" fillId="0" borderId="0" xfId="0" applyNumberFormat="1" applyFont="1" applyAlignment="1" applyProtection="1">
      <alignment horizontal="left" wrapText="1"/>
      <protection/>
    </xf>
    <xf numFmtId="49" fontId="5" fillId="0" borderId="11" xfId="0" applyNumberFormat="1" applyFont="1" applyBorder="1" applyAlignment="1">
      <alignment horizontal="left" vertical="top" wrapText="1"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right" vertical="center"/>
      <protection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32" borderId="11" xfId="0" applyNumberFormat="1" applyFont="1" applyFill="1" applyBorder="1" applyAlignment="1" applyProtection="1">
      <alignment/>
      <protection/>
    </xf>
    <xf numFmtId="3" fontId="4" fillId="32" borderId="11" xfId="0" applyNumberFormat="1" applyFont="1" applyFill="1" applyBorder="1" applyAlignment="1" applyProtection="1">
      <alignment/>
      <protection locked="0"/>
    </xf>
    <xf numFmtId="3" fontId="4" fillId="32" borderId="11" xfId="0" applyNumberFormat="1" applyFont="1" applyFill="1" applyBorder="1" applyAlignment="1" applyProtection="1">
      <alignment wrapText="1"/>
      <protection/>
    </xf>
    <xf numFmtId="3" fontId="4" fillId="0" borderId="11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/>
      <protection locked="0"/>
    </xf>
    <xf numFmtId="3" fontId="5" fillId="0" borderId="11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7" xfId="0" applyNumberFormat="1" applyFont="1" applyFill="1" applyBorder="1" applyAlignment="1" applyProtection="1">
      <alignment/>
      <protection/>
    </xf>
    <xf numFmtId="3" fontId="4" fillId="32" borderId="17" xfId="0" applyNumberFormat="1" applyFont="1" applyFill="1" applyBorder="1" applyAlignment="1" applyProtection="1">
      <alignment/>
      <protection locked="0"/>
    </xf>
    <xf numFmtId="3" fontId="4" fillId="32" borderId="17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>
      <alignment/>
    </xf>
    <xf numFmtId="3" fontId="0" fillId="0" borderId="0" xfId="0" applyNumberFormat="1" applyBorder="1" applyAlignment="1">
      <alignment/>
    </xf>
    <xf numFmtId="3" fontId="4" fillId="32" borderId="18" xfId="0" applyNumberFormat="1" applyFont="1" applyFill="1" applyBorder="1" applyAlignment="1" applyProtection="1">
      <alignment/>
      <protection locked="0"/>
    </xf>
    <xf numFmtId="3" fontId="4" fillId="32" borderId="18" xfId="0" applyNumberFormat="1" applyFont="1" applyFill="1" applyBorder="1" applyAlignment="1" applyProtection="1">
      <alignment/>
      <protection/>
    </xf>
    <xf numFmtId="3" fontId="4" fillId="32" borderId="19" xfId="0" applyNumberFormat="1" applyFont="1" applyFill="1" applyBorder="1" applyAlignment="1" applyProtection="1">
      <alignment/>
      <protection locked="0"/>
    </xf>
    <xf numFmtId="3" fontId="4" fillId="32" borderId="20" xfId="0" applyNumberFormat="1" applyFont="1" applyFill="1" applyBorder="1" applyAlignment="1" applyProtection="1">
      <alignment/>
      <protection locked="0"/>
    </xf>
    <xf numFmtId="49" fontId="0" fillId="0" borderId="21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2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49" fontId="0" fillId="0" borderId="10" xfId="0" applyNumberFormat="1" applyFont="1" applyBorder="1" applyAlignment="1" applyProtection="1">
      <alignment horizontal="left" wrapText="1"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 applyProtection="1">
      <alignment horizontal="left"/>
      <protection locked="0"/>
    </xf>
    <xf numFmtId="49" fontId="0" fillId="0" borderId="16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 applyProtection="1">
      <alignment horizontal="left"/>
      <protection locked="0"/>
    </xf>
    <xf numFmtId="49" fontId="2" fillId="0" borderId="11" xfId="0" applyNumberFormat="1" applyFont="1" applyBorder="1" applyAlignment="1">
      <alignment wrapText="1"/>
    </xf>
    <xf numFmtId="0" fontId="4" fillId="0" borderId="0" xfId="0" applyNumberFormat="1" applyFont="1" applyAlignment="1">
      <alignment/>
    </xf>
    <xf numFmtId="0" fontId="4" fillId="0" borderId="11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 horizontal="center" vertical="center" wrapText="1" shrinkToFi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 shrinkToFit="1"/>
    </xf>
    <xf numFmtId="3" fontId="5" fillId="0" borderId="19" xfId="0" applyNumberFormat="1" applyFont="1" applyBorder="1" applyAlignment="1">
      <alignment horizontal="center" vertical="center" wrapText="1" shrinkToFit="1"/>
    </xf>
    <xf numFmtId="3" fontId="5" fillId="0" borderId="20" xfId="0" applyNumberFormat="1" applyFont="1" applyBorder="1" applyAlignment="1">
      <alignment horizontal="center" vertical="center" wrapText="1" shrinkToFit="1"/>
    </xf>
    <xf numFmtId="0" fontId="5" fillId="0" borderId="19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4" fillId="0" borderId="18" xfId="0" applyNumberFormat="1" applyFont="1" applyFill="1" applyBorder="1" applyAlignment="1" applyProtection="1">
      <alignment/>
      <protection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9" xfId="0" applyNumberFormat="1" applyFont="1" applyBorder="1" applyAlignment="1">
      <alignment/>
    </xf>
    <xf numFmtId="49" fontId="5" fillId="0" borderId="19" xfId="0" applyNumberFormat="1" applyFont="1" applyBorder="1" applyAlignment="1">
      <alignment wrapText="1"/>
    </xf>
    <xf numFmtId="49" fontId="0" fillId="0" borderId="19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3" fontId="4" fillId="0" borderId="19" xfId="0" applyNumberFormat="1" applyFont="1" applyFill="1" applyBorder="1" applyAlignment="1" applyProtection="1">
      <alignment/>
      <protection locked="0"/>
    </xf>
    <xf numFmtId="49" fontId="4" fillId="0" borderId="19" xfId="0" applyNumberFormat="1" applyFont="1" applyBorder="1" applyAlignment="1">
      <alignment horizontal="center"/>
    </xf>
    <xf numFmtId="0" fontId="4" fillId="0" borderId="19" xfId="0" applyFont="1" applyFill="1" applyBorder="1" applyAlignment="1">
      <alignment/>
    </xf>
    <xf numFmtId="49" fontId="4" fillId="0" borderId="1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5" fillId="0" borderId="0" xfId="0" applyFont="1" applyAlignment="1" applyProtection="1">
      <alignment vertical="center"/>
      <protection/>
    </xf>
    <xf numFmtId="49" fontId="15" fillId="0" borderId="0" xfId="0" applyNumberFormat="1" applyFont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16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7" fillId="0" borderId="30" xfId="0" applyFont="1" applyBorder="1" applyAlignment="1">
      <alignment horizontal="justify" wrapText="1"/>
    </xf>
    <xf numFmtId="0" fontId="16" fillId="0" borderId="30" xfId="0" applyFont="1" applyBorder="1" applyAlignment="1">
      <alignment horizontal="center" vertical="top" wrapText="1"/>
    </xf>
    <xf numFmtId="0" fontId="16" fillId="0" borderId="30" xfId="0" applyFont="1" applyBorder="1" applyAlignment="1">
      <alignment wrapText="1"/>
    </xf>
    <xf numFmtId="0" fontId="16" fillId="0" borderId="30" xfId="0" applyFont="1" applyBorder="1" applyAlignment="1">
      <alignment horizontal="justify" vertical="top" wrapText="1"/>
    </xf>
    <xf numFmtId="0" fontId="16" fillId="0" borderId="30" xfId="0" applyFont="1" applyBorder="1" applyAlignment="1">
      <alignment horizontal="justify" wrapText="1"/>
    </xf>
    <xf numFmtId="0" fontId="12" fillId="0" borderId="30" xfId="53" applyBorder="1" applyAlignment="1" applyProtection="1">
      <alignment horizontal="justify" wrapText="1"/>
      <protection/>
    </xf>
    <xf numFmtId="0" fontId="16" fillId="0" borderId="30" xfId="0" applyFont="1" applyBorder="1" applyAlignment="1">
      <alignment/>
    </xf>
    <xf numFmtId="0" fontId="16" fillId="0" borderId="30" xfId="0" applyFont="1" applyBorder="1" applyAlignment="1">
      <alignment vertical="top" wrapText="1"/>
    </xf>
    <xf numFmtId="0" fontId="17" fillId="0" borderId="30" xfId="0" applyFont="1" applyBorder="1" applyAlignment="1">
      <alignment horizontal="justify" vertical="top" wrapText="1"/>
    </xf>
    <xf numFmtId="0" fontId="17" fillId="0" borderId="30" xfId="0" applyFont="1" applyBorder="1" applyAlignment="1">
      <alignment wrapText="1"/>
    </xf>
    <xf numFmtId="0" fontId="12" fillId="0" borderId="30" xfId="53" applyBorder="1" applyAlignment="1" applyProtection="1">
      <alignment wrapText="1"/>
      <protection/>
    </xf>
    <xf numFmtId="0" fontId="18" fillId="0" borderId="30" xfId="0" applyFont="1" applyBorder="1" applyAlignment="1">
      <alignment horizontal="justify" wrapText="1"/>
    </xf>
    <xf numFmtId="0" fontId="18" fillId="0" borderId="30" xfId="0" applyFont="1" applyBorder="1" applyAlignment="1">
      <alignment horizontal="center" vertical="top" wrapText="1"/>
    </xf>
    <xf numFmtId="0" fontId="17" fillId="0" borderId="30" xfId="0" applyFont="1" applyBorder="1" applyAlignment="1">
      <alignment vertical="top" wrapText="1"/>
    </xf>
    <xf numFmtId="0" fontId="16" fillId="0" borderId="31" xfId="0" applyFont="1" applyBorder="1" applyAlignment="1">
      <alignment wrapText="1"/>
    </xf>
    <xf numFmtId="0" fontId="16" fillId="0" borderId="3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6" fillId="0" borderId="33" xfId="0" applyFont="1" applyBorder="1" applyAlignment="1">
      <alignment vertical="center" wrapText="1"/>
    </xf>
    <xf numFmtId="0" fontId="16" fillId="0" borderId="3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horizontal="justify" vertical="center"/>
    </xf>
    <xf numFmtId="0" fontId="12" fillId="0" borderId="0" xfId="53" applyAlignment="1" applyProtection="1">
      <alignment horizontal="justify" vertical="center"/>
      <protection/>
    </xf>
    <xf numFmtId="0" fontId="16" fillId="0" borderId="0" xfId="0" applyFont="1" applyAlignment="1">
      <alignment horizontal="justify"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wrapText="1"/>
    </xf>
    <xf numFmtId="0" fontId="16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9" fillId="0" borderId="25" xfId="0" applyFont="1" applyBorder="1" applyAlignment="1" applyProtection="1">
      <alignment horizontal="right" vertical="center" wrapText="1"/>
      <protection/>
    </xf>
    <xf numFmtId="49" fontId="9" fillId="0" borderId="26" xfId="0" applyNumberFormat="1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vertical="center" wrapText="1"/>
      <protection/>
    </xf>
    <xf numFmtId="49" fontId="9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18" xfId="0" applyNumberFormat="1" applyFont="1" applyBorder="1" applyAlignment="1" applyProtection="1">
      <alignment horizontal="right"/>
      <protection/>
    </xf>
    <xf numFmtId="0" fontId="9" fillId="0" borderId="26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49" fontId="9" fillId="0" borderId="11" xfId="0" applyNumberFormat="1" applyFont="1" applyBorder="1" applyAlignment="1" applyProtection="1">
      <alignment horizontal="center" vertical="center"/>
      <protection/>
    </xf>
    <xf numFmtId="49" fontId="22" fillId="0" borderId="19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3" fontId="24" fillId="0" borderId="0" xfId="0" applyNumberFormat="1" applyFont="1" applyAlignment="1">
      <alignment vertical="center" wrapText="1"/>
    </xf>
    <xf numFmtId="3" fontId="25" fillId="0" borderId="0" xfId="0" applyNumberFormat="1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3" fontId="24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16" fillId="0" borderId="29" xfId="0" applyFont="1" applyBorder="1" applyAlignment="1">
      <alignment horizontal="right" vertical="center" wrapText="1"/>
    </xf>
    <xf numFmtId="0" fontId="16" fillId="0" borderId="40" xfId="0" applyFont="1" applyBorder="1" applyAlignment="1">
      <alignment horizontal="right" vertical="center" wrapText="1"/>
    </xf>
    <xf numFmtId="0" fontId="16" fillId="0" borderId="30" xfId="0" applyFont="1" applyBorder="1" applyAlignment="1" applyProtection="1">
      <alignment horizontal="right" vertical="center" wrapText="1"/>
      <protection locked="0"/>
    </xf>
    <xf numFmtId="0" fontId="16" fillId="0" borderId="41" xfId="0" applyFont="1" applyBorder="1" applyAlignment="1" applyProtection="1">
      <alignment horizontal="right" vertical="center" wrapText="1"/>
      <protection locked="0"/>
    </xf>
    <xf numFmtId="0" fontId="18" fillId="0" borderId="30" xfId="0" applyFont="1" applyBorder="1" applyAlignment="1" applyProtection="1">
      <alignment horizontal="right" vertical="center" wrapText="1"/>
      <protection locked="0"/>
    </xf>
    <xf numFmtId="0" fontId="18" fillId="0" borderId="41" xfId="0" applyFont="1" applyBorder="1" applyAlignment="1" applyProtection="1">
      <alignment horizontal="right" vertical="center" wrapText="1"/>
      <protection locked="0"/>
    </xf>
    <xf numFmtId="0" fontId="16" fillId="0" borderId="31" xfId="0" applyFont="1" applyBorder="1" applyAlignment="1" applyProtection="1">
      <alignment horizontal="right" vertical="center" wrapText="1"/>
      <protection locked="0"/>
    </xf>
    <xf numFmtId="0" fontId="16" fillId="0" borderId="42" xfId="0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/>
    </xf>
    <xf numFmtId="0" fontId="16" fillId="0" borderId="39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3" fontId="5" fillId="32" borderId="11" xfId="0" applyNumberFormat="1" applyFont="1" applyFill="1" applyBorder="1" applyAlignment="1" applyProtection="1">
      <alignment vertical="center"/>
      <protection/>
    </xf>
    <xf numFmtId="3" fontId="5" fillId="32" borderId="18" xfId="0" applyNumberFormat="1" applyFont="1" applyFill="1" applyBorder="1" applyAlignment="1" applyProtection="1">
      <alignment vertical="center"/>
      <protection/>
    </xf>
    <xf numFmtId="3" fontId="4" fillId="32" borderId="11" xfId="0" applyNumberFormat="1" applyFont="1" applyFill="1" applyBorder="1" applyAlignment="1" applyProtection="1">
      <alignment vertical="center"/>
      <protection locked="0"/>
    </xf>
    <xf numFmtId="3" fontId="4" fillId="32" borderId="18" xfId="0" applyNumberFormat="1" applyFont="1" applyFill="1" applyBorder="1" applyAlignment="1" applyProtection="1">
      <alignment vertical="center"/>
      <protection locked="0"/>
    </xf>
    <xf numFmtId="3" fontId="4" fillId="32" borderId="19" xfId="0" applyNumberFormat="1" applyFont="1" applyFill="1" applyBorder="1" applyAlignment="1" applyProtection="1">
      <alignment vertical="center"/>
      <protection locked="0"/>
    </xf>
    <xf numFmtId="3" fontId="4" fillId="32" borderId="20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/>
    </xf>
    <xf numFmtId="3" fontId="5" fillId="0" borderId="18" xfId="0" applyNumberFormat="1" applyFont="1" applyFill="1" applyBorder="1" applyAlignment="1" applyProtection="1">
      <alignment vertical="center"/>
      <protection/>
    </xf>
    <xf numFmtId="49" fontId="5" fillId="0" borderId="11" xfId="0" applyNumberFormat="1" applyFont="1" applyBorder="1" applyAlignment="1">
      <alignment wrapText="1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>
      <alignment horizontal="left"/>
    </xf>
    <xf numFmtId="0" fontId="9" fillId="0" borderId="10" xfId="0" applyNumberFormat="1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vertical="center" wrapText="1"/>
      <protection/>
    </xf>
    <xf numFmtId="49" fontId="11" fillId="0" borderId="11" xfId="0" applyNumberFormat="1" applyFont="1" applyBorder="1" applyAlignment="1" applyProtection="1">
      <alignment horizontal="center" vertical="center" wrapText="1"/>
      <protection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/>
    </xf>
    <xf numFmtId="0" fontId="4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21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right" vertical="center" wrapText="1"/>
      <protection locked="0"/>
    </xf>
    <xf numFmtId="4" fontId="0" fillId="0" borderId="0" xfId="0" applyNumberFormat="1" applyAlignment="1" applyProtection="1">
      <alignment horizontal="right"/>
      <protection/>
    </xf>
    <xf numFmtId="4" fontId="4" fillId="0" borderId="0" xfId="0" applyNumberFormat="1" applyFont="1" applyAlignment="1" applyProtection="1">
      <alignment horizontal="right"/>
      <protection/>
    </xf>
    <xf numFmtId="4" fontId="2" fillId="0" borderId="44" xfId="0" applyNumberFormat="1" applyFont="1" applyBorder="1" applyAlignment="1" applyProtection="1">
      <alignment horizontal="right" vertical="center" wrapText="1"/>
      <protection/>
    </xf>
    <xf numFmtId="4" fontId="2" fillId="0" borderId="45" xfId="0" applyNumberFormat="1" applyFont="1" applyBorder="1" applyAlignment="1" applyProtection="1">
      <alignment horizontal="right" vertical="center" wrapText="1"/>
      <protection/>
    </xf>
    <xf numFmtId="0" fontId="0" fillId="0" borderId="46" xfId="0" applyFont="1" applyBorder="1" applyAlignment="1" applyProtection="1">
      <alignment horizontal="left" vertical="center" wrapText="1"/>
      <protection/>
    </xf>
    <xf numFmtId="4" fontId="2" fillId="0" borderId="18" xfId="0" applyNumberFormat="1" applyFont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horizontal="left" vertical="center" wrapText="1"/>
      <protection/>
    </xf>
    <xf numFmtId="0" fontId="0" fillId="0" borderId="47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4" fontId="2" fillId="0" borderId="0" xfId="0" applyNumberFormat="1" applyFont="1" applyBorder="1" applyAlignment="1" applyProtection="1">
      <alignment horizontal="right"/>
      <protection/>
    </xf>
    <xf numFmtId="4" fontId="15" fillId="0" borderId="0" xfId="0" applyNumberFormat="1" applyFont="1" applyAlignment="1" applyProtection="1">
      <alignment horizontal="right"/>
      <protection/>
    </xf>
    <xf numFmtId="4" fontId="0" fillId="0" borderId="18" xfId="0" applyNumberFormat="1" applyFont="1" applyBorder="1" applyAlignment="1" applyProtection="1">
      <alignment horizontal="right" vertical="center"/>
      <protection locked="0"/>
    </xf>
    <xf numFmtId="4" fontId="0" fillId="0" borderId="20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right" vertical="center" wrapText="1"/>
      <protection locked="0"/>
    </xf>
    <xf numFmtId="3" fontId="23" fillId="0" borderId="0" xfId="0" applyNumberFormat="1" applyFont="1" applyAlignment="1">
      <alignment horizontal="right" vertical="center"/>
    </xf>
    <xf numFmtId="0" fontId="26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Border="1" applyAlignment="1" applyProtection="1">
      <alignment horizontal="right" vertical="center" wrapText="1"/>
      <protection locked="0"/>
    </xf>
    <xf numFmtId="3" fontId="24" fillId="0" borderId="0" xfId="0" applyNumberFormat="1" applyFont="1" applyBorder="1" applyAlignment="1" applyProtection="1">
      <alignment horizontal="right" vertical="center" wrapText="1"/>
      <protection locked="0"/>
    </xf>
    <xf numFmtId="0" fontId="26" fillId="0" borderId="0" xfId="0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8" fillId="0" borderId="0" xfId="0" applyFont="1" applyAlignment="1">
      <alignment/>
    </xf>
    <xf numFmtId="1" fontId="10" fillId="0" borderId="0" xfId="0" applyNumberFormat="1" applyFont="1" applyAlignment="1">
      <alignment/>
    </xf>
    <xf numFmtId="49" fontId="2" fillId="0" borderId="10" xfId="0" applyNumberFormat="1" applyFont="1" applyBorder="1" applyAlignment="1" applyProtection="1">
      <alignment horizontal="left" wrapText="1"/>
      <protection locked="0"/>
    </xf>
    <xf numFmtId="3" fontId="4" fillId="32" borderId="20" xfId="0" applyNumberFormat="1" applyFont="1" applyFill="1" applyBorder="1" applyAlignment="1" applyProtection="1">
      <alignment/>
      <protection/>
    </xf>
    <xf numFmtId="0" fontId="1" fillId="0" borderId="4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Border="1" applyAlignment="1" applyProtection="1">
      <alignment vertical="top"/>
      <protection locked="0"/>
    </xf>
    <xf numFmtId="0" fontId="5" fillId="0" borderId="49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14" fillId="0" borderId="52" xfId="0" applyNumberFormat="1" applyFont="1" applyBorder="1" applyAlignment="1">
      <alignment horizontal="center" vertical="center" wrapText="1"/>
    </xf>
    <xf numFmtId="0" fontId="14" fillId="0" borderId="53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 shrinkToFit="1"/>
    </xf>
    <xf numFmtId="0" fontId="5" fillId="0" borderId="53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 shrinkToFit="1"/>
    </xf>
    <xf numFmtId="3" fontId="5" fillId="0" borderId="55" xfId="0" applyNumberFormat="1" applyFont="1" applyBorder="1" applyAlignment="1">
      <alignment horizontal="center" vertical="center" wrapText="1" shrinkToFit="1"/>
    </xf>
    <xf numFmtId="3" fontId="5" fillId="0" borderId="56" xfId="0" applyNumberFormat="1" applyFont="1" applyBorder="1" applyAlignment="1">
      <alignment horizontal="center" vertical="center" wrapText="1" shrinkToFit="1"/>
    </xf>
    <xf numFmtId="3" fontId="5" fillId="0" borderId="57" xfId="0" applyNumberFormat="1" applyFont="1" applyBorder="1" applyAlignment="1">
      <alignment horizontal="center" vertical="center" wrapText="1" shrinkToFit="1"/>
    </xf>
    <xf numFmtId="3" fontId="5" fillId="0" borderId="53" xfId="0" applyNumberFormat="1" applyFont="1" applyBorder="1" applyAlignment="1">
      <alignment horizontal="center" vertical="center" wrapText="1" shrinkToFit="1"/>
    </xf>
    <xf numFmtId="3" fontId="5" fillId="0" borderId="12" xfId="0" applyNumberFormat="1" applyFont="1" applyBorder="1" applyAlignment="1">
      <alignment horizontal="center" vertical="center" wrapText="1" shrinkToFit="1"/>
    </xf>
    <xf numFmtId="3" fontId="5" fillId="0" borderId="17" xfId="0" applyNumberFormat="1" applyFont="1" applyBorder="1" applyAlignment="1">
      <alignment horizontal="center" vertical="center" wrapText="1" shrinkToFit="1"/>
    </xf>
    <xf numFmtId="3" fontId="5" fillId="0" borderId="46" xfId="0" applyNumberFormat="1" applyFont="1" applyBorder="1" applyAlignment="1">
      <alignment horizontal="center" vertical="center" wrapText="1" shrinkToFit="1"/>
    </xf>
    <xf numFmtId="3" fontId="5" fillId="0" borderId="58" xfId="0" applyNumberFormat="1" applyFont="1" applyBorder="1" applyAlignment="1">
      <alignment horizontal="center" vertical="center" wrapText="1" shrinkToFit="1"/>
    </xf>
    <xf numFmtId="3" fontId="5" fillId="0" borderId="59" xfId="0" applyNumberFormat="1" applyFont="1" applyBorder="1" applyAlignment="1">
      <alignment horizontal="center" vertical="center" wrapText="1" shrinkToFit="1"/>
    </xf>
    <xf numFmtId="3" fontId="5" fillId="0" borderId="60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26" xfId="0" applyNumberFormat="1" applyFont="1" applyBorder="1" applyAlignment="1">
      <alignment horizontal="center" vertical="center" wrapText="1" shrinkToFit="1"/>
    </xf>
    <xf numFmtId="0" fontId="5" fillId="0" borderId="11" xfId="0" applyNumberFormat="1" applyFont="1" applyBorder="1" applyAlignment="1">
      <alignment horizontal="center" vertical="center" wrapText="1" shrinkToFit="1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8" fillId="0" borderId="0" xfId="0" applyFont="1" applyAlignment="1">
      <alignment vertical="top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2" fillId="0" borderId="5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 shrinkToFit="1"/>
    </xf>
    <xf numFmtId="0" fontId="5" fillId="0" borderId="53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3" fontId="5" fillId="0" borderId="61" xfId="0" applyNumberFormat="1" applyFont="1" applyBorder="1" applyAlignment="1">
      <alignment horizontal="center" vertical="center"/>
    </xf>
    <xf numFmtId="3" fontId="5" fillId="0" borderId="6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63" xfId="0" applyNumberFormat="1" applyFont="1" applyBorder="1" applyAlignment="1">
      <alignment horizontal="center" vertical="center"/>
    </xf>
    <xf numFmtId="3" fontId="5" fillId="0" borderId="57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59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62" xfId="0" applyFont="1" applyBorder="1" applyAlignment="1">
      <alignment/>
    </xf>
    <xf numFmtId="0" fontId="8" fillId="0" borderId="67" xfId="0" applyFont="1" applyBorder="1" applyAlignment="1">
      <alignment/>
    </xf>
    <xf numFmtId="0" fontId="8" fillId="0" borderId="68" xfId="0" applyFont="1" applyBorder="1" applyAlignment="1">
      <alignment/>
    </xf>
    <xf numFmtId="0" fontId="8" fillId="0" borderId="69" xfId="0" applyFont="1" applyBorder="1" applyAlignment="1">
      <alignment/>
    </xf>
    <xf numFmtId="0" fontId="16" fillId="0" borderId="70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16" fillId="0" borderId="72" xfId="0" applyFont="1" applyBorder="1" applyAlignment="1">
      <alignment horizontal="center" wrapText="1"/>
    </xf>
    <xf numFmtId="0" fontId="16" fillId="0" borderId="73" xfId="0" applyFont="1" applyBorder="1" applyAlignment="1">
      <alignment horizontal="center" wrapText="1"/>
    </xf>
    <xf numFmtId="0" fontId="16" fillId="0" borderId="74" xfId="0" applyFont="1" applyBorder="1" applyAlignment="1">
      <alignment horizontal="center" wrapText="1"/>
    </xf>
    <xf numFmtId="0" fontId="0" fillId="0" borderId="7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9" fillId="0" borderId="66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10">
      <selection activeCell="B7" sqref="B7"/>
    </sheetView>
  </sheetViews>
  <sheetFormatPr defaultColWidth="9.140625" defaultRowHeight="12.75"/>
  <cols>
    <col min="1" max="1" width="33.00390625" style="104" bestFit="1" customWidth="1"/>
    <col min="2" max="2" width="97.8515625" style="104" customWidth="1"/>
    <col min="3" max="16384" width="9.140625" style="104" customWidth="1"/>
  </cols>
  <sheetData>
    <row r="1" spans="1:2" ht="19.5" customHeight="1">
      <c r="A1" s="301" t="s">
        <v>185</v>
      </c>
      <c r="B1" s="302"/>
    </row>
    <row r="2" spans="1:2" ht="19.5" customHeight="1">
      <c r="A2" s="303"/>
      <c r="B2" s="304"/>
    </row>
    <row r="3" spans="1:2" ht="19.5" customHeight="1">
      <c r="A3" s="105" t="s">
        <v>186</v>
      </c>
      <c r="B3" s="106" t="s">
        <v>2108</v>
      </c>
    </row>
    <row r="4" spans="1:2" ht="19.5" customHeight="1">
      <c r="A4" s="107" t="s">
        <v>187</v>
      </c>
      <c r="B4" s="258">
        <v>40664480</v>
      </c>
    </row>
    <row r="5" spans="1:2" ht="19.5" customHeight="1">
      <c r="A5" s="107"/>
      <c r="B5" s="108"/>
    </row>
    <row r="6" spans="1:2" ht="19.5" customHeight="1">
      <c r="A6" s="105" t="s">
        <v>188</v>
      </c>
      <c r="B6" s="108"/>
    </row>
    <row r="7" spans="1:2" ht="19.5" customHeight="1">
      <c r="A7" s="109" t="s">
        <v>189</v>
      </c>
      <c r="B7" s="299" t="s">
        <v>2116</v>
      </c>
    </row>
    <row r="8" spans="1:2" ht="19.5" customHeight="1">
      <c r="A8" s="109" t="s">
        <v>190</v>
      </c>
      <c r="B8" s="110" t="s">
        <v>2109</v>
      </c>
    </row>
    <row r="9" spans="1:2" ht="19.5" customHeight="1">
      <c r="A9" s="109" t="s">
        <v>191</v>
      </c>
      <c r="B9" s="111" t="s">
        <v>2117</v>
      </c>
    </row>
    <row r="10" spans="1:2" ht="19.5" customHeight="1">
      <c r="A10" s="109" t="s">
        <v>192</v>
      </c>
      <c r="B10" s="1"/>
    </row>
    <row r="11" spans="1:2" ht="19.5" customHeight="1">
      <c r="A11" s="109" t="s">
        <v>193</v>
      </c>
      <c r="B11" s="112" t="s">
        <v>2110</v>
      </c>
    </row>
    <row r="12" spans="1:2" ht="19.5" customHeight="1">
      <c r="A12" s="109" t="s">
        <v>194</v>
      </c>
      <c r="B12" s="1" t="s">
        <v>2111</v>
      </c>
    </row>
    <row r="13" spans="1:2" ht="19.5" customHeight="1">
      <c r="A13" s="109" t="s">
        <v>195</v>
      </c>
      <c r="B13" s="111" t="s">
        <v>2112</v>
      </c>
    </row>
    <row r="14" spans="1:2" ht="19.5" customHeight="1">
      <c r="A14" s="109" t="s">
        <v>196</v>
      </c>
      <c r="B14" s="1" t="s">
        <v>2113</v>
      </c>
    </row>
    <row r="15" spans="1:2" ht="19.5" customHeight="1">
      <c r="A15" s="107"/>
      <c r="B15" s="113"/>
    </row>
    <row r="16" spans="1:2" ht="19.5" customHeight="1">
      <c r="A16" s="105" t="s">
        <v>197</v>
      </c>
      <c r="B16" s="113"/>
    </row>
    <row r="17" spans="1:2" ht="19.5" customHeight="1">
      <c r="A17" s="107" t="s">
        <v>198</v>
      </c>
      <c r="B17" s="111" t="s">
        <v>2114</v>
      </c>
    </row>
    <row r="18" spans="1:2" ht="19.5" customHeight="1">
      <c r="A18" s="107" t="s">
        <v>199</v>
      </c>
      <c r="B18" s="111" t="s">
        <v>452</v>
      </c>
    </row>
    <row r="19" spans="1:2" ht="19.5" customHeight="1">
      <c r="A19" s="107" t="s">
        <v>200</v>
      </c>
      <c r="B19" s="111" t="s">
        <v>2115</v>
      </c>
    </row>
    <row r="20" spans="1:2" ht="19.5" customHeight="1">
      <c r="A20" s="107"/>
      <c r="B20" s="108"/>
    </row>
    <row r="21" spans="1:2" ht="19.5" customHeight="1">
      <c r="A21" s="105" t="s">
        <v>201</v>
      </c>
      <c r="B21" s="108"/>
    </row>
    <row r="22" spans="1:2" ht="19.5" customHeight="1">
      <c r="A22" s="107" t="s">
        <v>202</v>
      </c>
      <c r="B22" s="111"/>
    </row>
    <row r="23" spans="1:2" ht="19.5" customHeight="1">
      <c r="A23" s="107" t="s">
        <v>203</v>
      </c>
      <c r="B23" s="114"/>
    </row>
    <row r="24" spans="1:2" ht="19.5" customHeight="1">
      <c r="A24" s="107" t="s">
        <v>204</v>
      </c>
      <c r="B24" s="112"/>
    </row>
    <row r="25" spans="1:2" ht="19.5" customHeight="1">
      <c r="A25" s="115" t="s">
        <v>205</v>
      </c>
      <c r="B25" s="112"/>
    </row>
    <row r="26" spans="1:2" ht="19.5" customHeight="1">
      <c r="A26" s="115" t="s">
        <v>206</v>
      </c>
      <c r="B26" s="112"/>
    </row>
    <row r="27" spans="1:2" ht="19.5" customHeight="1">
      <c r="A27" s="107" t="s">
        <v>207</v>
      </c>
      <c r="B27" s="111"/>
    </row>
    <row r="28" spans="1:2" ht="19.5" customHeight="1">
      <c r="A28" s="107" t="s">
        <v>208</v>
      </c>
      <c r="B28" s="111"/>
    </row>
    <row r="29" spans="1:2" ht="19.5" customHeight="1">
      <c r="A29" s="116" t="s">
        <v>209</v>
      </c>
      <c r="B29" s="103"/>
    </row>
    <row r="30" ht="19.5" customHeight="1"/>
    <row r="31" ht="19.5" customHeight="1"/>
    <row r="32" spans="1:2" ht="19.5" customHeight="1">
      <c r="A32" s="301" t="s">
        <v>210</v>
      </c>
      <c r="B32" s="302"/>
    </row>
    <row r="33" spans="1:2" ht="19.5" customHeight="1">
      <c r="A33" s="303"/>
      <c r="B33" s="304"/>
    </row>
    <row r="34" spans="1:2" ht="19.5" customHeight="1">
      <c r="A34" s="117" t="s">
        <v>211</v>
      </c>
      <c r="B34" s="111"/>
    </row>
    <row r="35" spans="1:2" ht="19.5" customHeight="1">
      <c r="A35" s="107"/>
      <c r="B35" s="108"/>
    </row>
    <row r="36" spans="1:2" ht="19.5" customHeight="1">
      <c r="A36" s="105" t="s">
        <v>212</v>
      </c>
      <c r="B36" s="108"/>
    </row>
    <row r="37" spans="1:2" ht="19.5" customHeight="1">
      <c r="A37" s="107" t="s">
        <v>213</v>
      </c>
      <c r="B37" s="1" t="s">
        <v>214</v>
      </c>
    </row>
    <row r="38" spans="1:2" ht="19.5" customHeight="1">
      <c r="A38" s="107" t="s">
        <v>215</v>
      </c>
      <c r="B38" s="1"/>
    </row>
    <row r="39" spans="1:2" ht="19.5" customHeight="1">
      <c r="A39" s="107"/>
      <c r="B39" s="108"/>
    </row>
    <row r="40" spans="1:2" ht="19.5" customHeight="1">
      <c r="A40" s="105" t="s">
        <v>216</v>
      </c>
      <c r="B40" s="103" t="s">
        <v>2119</v>
      </c>
    </row>
    <row r="41" spans="1:2" ht="15" customHeight="1">
      <c r="A41" s="118"/>
      <c r="B41" s="118"/>
    </row>
    <row r="43" spans="1:2" ht="12.75">
      <c r="A43" s="34" t="s">
        <v>217</v>
      </c>
      <c r="B43" s="119" t="s">
        <v>2118</v>
      </c>
    </row>
  </sheetData>
  <sheetProtection/>
  <mergeCells count="2">
    <mergeCell ref="A1:B2"/>
    <mergeCell ref="A32:B33"/>
  </mergeCells>
  <dataValidations count="5">
    <dataValidation type="whole" operator="greaterThanOrEqual" allowBlank="1" showInputMessage="1" showErrorMessage="1" prompt="Мора да внесете број." errorTitle="Напомена" error="Мора да внесете број." sqref="B23">
      <formula1>0</formula1>
    </dataValidation>
    <dataValidation allowBlank="1" showInputMessage="1" showErrorMessage="1" prompt="Види ја страната Претежна дејност и впиши го само кодот на дејноста." sqref="B11 B25"/>
    <dataValidation type="textLength" operator="lessThanOrEqual" allowBlank="1" showInputMessage="1" showErrorMessage="1" prompt="Мора да внесете број со 20 цифри или помалку." errorTitle="Напомена" error="Мора да внесете број со 20 цифри или помалку.." sqref="B13">
      <formula1>20</formula1>
    </dataValidation>
    <dataValidation type="textLength" operator="lessThanOrEqual" allowBlank="1" showInputMessage="1" showErrorMessage="1" prompt="Мора да внесете број со 15 цифри или помалку." errorTitle="Напомена" error="Мора да внесете број со 15 цифри или помалку." sqref="B9">
      <formula1>15</formula1>
    </dataValidation>
    <dataValidation type="textLength" operator="equal" allowBlank="1" showInputMessage="1" showErrorMessage="1" prompt="Мора да внесете број со 8 цифри." errorTitle="Напомена" error="Мора да внесете број со 8 цифри." sqref="B4">
      <formula1>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"/>
  <sheetViews>
    <sheetView view="pageBreakPreview" zoomScale="60" zoomScaleNormal="90" zoomScalePageLayoutView="0" workbookViewId="0" topLeftCell="A7">
      <pane xSplit="4" ySplit="10" topLeftCell="E17" activePane="bottomRight" state="frozen"/>
      <selection pane="topLeft" activeCell="A7" sqref="A7"/>
      <selection pane="topRight" activeCell="E7" sqref="E7"/>
      <selection pane="bottomLeft" activeCell="A17" sqref="A17"/>
      <selection pane="bottomRight" activeCell="F104" sqref="F104"/>
    </sheetView>
  </sheetViews>
  <sheetFormatPr defaultColWidth="9.140625" defaultRowHeight="12.75"/>
  <cols>
    <col min="1" max="1" width="4.8515625" style="3" customWidth="1"/>
    <col min="2" max="2" width="7.28125" style="3" customWidth="1"/>
    <col min="3" max="3" width="61.28125" style="4" customWidth="1"/>
    <col min="4" max="4" width="8.7109375" style="5" customWidth="1"/>
    <col min="5" max="8" width="15.7109375" style="83" customWidth="1"/>
    <col min="9" max="16384" width="9.140625" style="3" customWidth="1"/>
  </cols>
  <sheetData>
    <row r="1" ht="14.25">
      <c r="A1" s="2"/>
    </row>
    <row r="2" spans="3:4" ht="15">
      <c r="C2" s="6" t="s">
        <v>218</v>
      </c>
      <c r="D2" s="3"/>
    </row>
    <row r="3" spans="3:4" ht="28.5">
      <c r="C3" s="43" t="str">
        <f>'Informacii za pravnoto lice'!B7</f>
        <v>603-ЈНУ ИНСТИТУТ ЗА ФОЛКЛОР МАРКО ЦЕПЕНКОВ СКОПЈЕ</v>
      </c>
      <c r="D3" s="3"/>
    </row>
    <row r="4" spans="3:4" ht="15">
      <c r="C4" s="7" t="s">
        <v>199</v>
      </c>
      <c r="D4" s="3"/>
    </row>
    <row r="5" spans="3:4" ht="14.25">
      <c r="C5" s="44" t="str">
        <f>'Informacii za pravnoto lice'!B18</f>
        <v>Скопје</v>
      </c>
      <c r="D5" s="8"/>
    </row>
    <row r="6" spans="3:4" ht="15">
      <c r="C6" s="7" t="s">
        <v>187</v>
      </c>
      <c r="D6" s="8"/>
    </row>
    <row r="7" spans="3:4" ht="14.25">
      <c r="C7" s="44" t="str">
        <f>'Informacii za pravnoto lice'!B7</f>
        <v>603-ЈНУ ИНСТИТУТ ЗА ФОЛКЛОР МАРКО ЦЕПЕНКОВ СКОПЈЕ</v>
      </c>
      <c r="D7" s="8"/>
    </row>
    <row r="8" spans="3:4" ht="17.25" customHeight="1">
      <c r="C8" s="7"/>
      <c r="D8" s="8"/>
    </row>
    <row r="9" spans="1:8" ht="26.25" customHeight="1">
      <c r="A9" s="305" t="s">
        <v>219</v>
      </c>
      <c r="B9" s="306"/>
      <c r="C9" s="306"/>
      <c r="D9" s="9"/>
      <c r="E9" s="84"/>
      <c r="F9" s="84"/>
      <c r="G9" s="84"/>
      <c r="H9" s="84"/>
    </row>
    <row r="10" spans="1:8" ht="27.75" customHeight="1" thickBot="1">
      <c r="A10" s="307" t="str">
        <f>B113</f>
        <v>           Na den 31.12.2018 godina</v>
      </c>
      <c r="B10" s="307"/>
      <c r="C10" s="307"/>
      <c r="D10" s="9"/>
      <c r="E10" s="85" t="s">
        <v>220</v>
      </c>
      <c r="F10" s="84"/>
      <c r="G10" s="84"/>
      <c r="H10" s="84"/>
    </row>
    <row r="11" spans="1:8" ht="15.75" customHeight="1" thickTop="1">
      <c r="A11" s="308" t="s">
        <v>221</v>
      </c>
      <c r="B11" s="311" t="s">
        <v>222</v>
      </c>
      <c r="C11" s="314" t="s">
        <v>223</v>
      </c>
      <c r="D11" s="330" t="s">
        <v>224</v>
      </c>
      <c r="E11" s="317" t="s">
        <v>225</v>
      </c>
      <c r="F11" s="318"/>
      <c r="G11" s="318"/>
      <c r="H11" s="319"/>
    </row>
    <row r="12" spans="1:8" ht="15">
      <c r="A12" s="309"/>
      <c r="B12" s="312"/>
      <c r="C12" s="315"/>
      <c r="D12" s="331"/>
      <c r="E12" s="320" t="s">
        <v>226</v>
      </c>
      <c r="F12" s="323" t="s">
        <v>227</v>
      </c>
      <c r="G12" s="324"/>
      <c r="H12" s="325"/>
    </row>
    <row r="13" spans="1:8" ht="14.25" customHeight="1">
      <c r="A13" s="309"/>
      <c r="B13" s="312"/>
      <c r="C13" s="315"/>
      <c r="D13" s="331"/>
      <c r="E13" s="321"/>
      <c r="F13" s="320" t="s">
        <v>228</v>
      </c>
      <c r="G13" s="320" t="s">
        <v>229</v>
      </c>
      <c r="H13" s="326" t="s">
        <v>230</v>
      </c>
    </row>
    <row r="14" spans="1:8" ht="14.25" customHeight="1">
      <c r="A14" s="310"/>
      <c r="B14" s="313"/>
      <c r="C14" s="316"/>
      <c r="D14" s="331"/>
      <c r="E14" s="322"/>
      <c r="F14" s="322"/>
      <c r="G14" s="322"/>
      <c r="H14" s="327"/>
    </row>
    <row r="15" spans="1:8" ht="15.75" thickBot="1">
      <c r="A15" s="131">
        <v>1</v>
      </c>
      <c r="B15" s="132">
        <v>2</v>
      </c>
      <c r="C15" s="132">
        <v>3</v>
      </c>
      <c r="D15" s="133">
        <v>4</v>
      </c>
      <c r="E15" s="134">
        <v>5</v>
      </c>
      <c r="F15" s="134">
        <v>6</v>
      </c>
      <c r="G15" s="134">
        <v>7</v>
      </c>
      <c r="H15" s="135">
        <v>8</v>
      </c>
    </row>
    <row r="16" spans="1:8" ht="15" customHeight="1" hidden="1">
      <c r="A16" s="129"/>
      <c r="B16" s="130"/>
      <c r="C16" s="130"/>
      <c r="D16" s="127" t="s">
        <v>231</v>
      </c>
      <c r="E16" s="125" t="s">
        <v>232</v>
      </c>
      <c r="F16" s="125" t="s">
        <v>233</v>
      </c>
      <c r="G16" s="125" t="s">
        <v>234</v>
      </c>
      <c r="H16" s="125" t="s">
        <v>235</v>
      </c>
    </row>
    <row r="17" spans="1:8" ht="15.75" thickTop="1">
      <c r="A17" s="81"/>
      <c r="B17" s="12"/>
      <c r="C17" s="13" t="s">
        <v>1307</v>
      </c>
      <c r="D17" s="14" t="s">
        <v>1308</v>
      </c>
      <c r="E17" s="86">
        <f>E18+E19+E20+E28+E29</f>
        <v>494848684</v>
      </c>
      <c r="F17" s="86">
        <f>F18+F19+F20+F28+F29</f>
        <v>494848684</v>
      </c>
      <c r="G17" s="86">
        <f>G18+G19+G20+G28+G29</f>
        <v>0</v>
      </c>
      <c r="H17" s="100">
        <f>F17-G17</f>
        <v>494848684</v>
      </c>
    </row>
    <row r="18" spans="1:8" ht="14.25">
      <c r="A18" s="81">
        <v>1</v>
      </c>
      <c r="B18" s="12" t="s">
        <v>727</v>
      </c>
      <c r="C18" s="47" t="s">
        <v>1563</v>
      </c>
      <c r="D18" s="14" t="s">
        <v>1309</v>
      </c>
      <c r="E18" s="87"/>
      <c r="F18" s="87"/>
      <c r="G18" s="87"/>
      <c r="H18" s="100">
        <f aca="true" t="shared" si="0" ref="H18:H66">F18-G18</f>
        <v>0</v>
      </c>
    </row>
    <row r="19" spans="1:8" ht="57">
      <c r="A19" s="81">
        <v>2</v>
      </c>
      <c r="B19" s="16" t="s">
        <v>728</v>
      </c>
      <c r="C19" s="47" t="s">
        <v>1564</v>
      </c>
      <c r="D19" s="14" t="s">
        <v>1310</v>
      </c>
      <c r="E19" s="87"/>
      <c r="F19" s="87"/>
      <c r="G19" s="87"/>
      <c r="H19" s="100">
        <f t="shared" si="0"/>
        <v>0</v>
      </c>
    </row>
    <row r="20" spans="1:8" ht="14.25">
      <c r="A20" s="81"/>
      <c r="B20" s="12"/>
      <c r="C20" s="47" t="s">
        <v>1565</v>
      </c>
      <c r="D20" s="14" t="s">
        <v>1311</v>
      </c>
      <c r="E20" s="86">
        <f>E21+E22+E23+E24+E25+E26+E27</f>
        <v>494848684</v>
      </c>
      <c r="F20" s="86">
        <f>F21+F22+F23+F24+F25+F26+F27</f>
        <v>494848684</v>
      </c>
      <c r="G20" s="86">
        <f>G21+G22+G23+G24+G25+G26+G27</f>
        <v>0</v>
      </c>
      <c r="H20" s="100">
        <f>H21+H22+H23+H24+H25+H26+H27</f>
        <v>494848684</v>
      </c>
    </row>
    <row r="21" spans="1:8" ht="14.25">
      <c r="A21" s="81">
        <v>3</v>
      </c>
      <c r="B21" s="12" t="s">
        <v>729</v>
      </c>
      <c r="C21" s="47" t="s">
        <v>1566</v>
      </c>
      <c r="D21" s="14" t="s">
        <v>1312</v>
      </c>
      <c r="E21" s="87"/>
      <c r="F21" s="87"/>
      <c r="G21" s="87"/>
      <c r="H21" s="100">
        <f t="shared" si="0"/>
        <v>0</v>
      </c>
    </row>
    <row r="22" spans="1:8" ht="14.25">
      <c r="A22" s="81">
        <v>4</v>
      </c>
      <c r="B22" s="12" t="s">
        <v>730</v>
      </c>
      <c r="C22" s="47" t="s">
        <v>1567</v>
      </c>
      <c r="D22" s="14" t="s">
        <v>1313</v>
      </c>
      <c r="E22" s="87"/>
      <c r="F22" s="87"/>
      <c r="G22" s="87"/>
      <c r="H22" s="100">
        <f t="shared" si="0"/>
        <v>0</v>
      </c>
    </row>
    <row r="23" spans="1:8" ht="14.25">
      <c r="A23" s="81">
        <v>5</v>
      </c>
      <c r="B23" s="12" t="s">
        <v>1715</v>
      </c>
      <c r="C23" s="47" t="s">
        <v>1568</v>
      </c>
      <c r="D23" s="14" t="s">
        <v>1314</v>
      </c>
      <c r="E23" s="87"/>
      <c r="F23" s="87"/>
      <c r="G23" s="87"/>
      <c r="H23" s="100">
        <f t="shared" si="0"/>
        <v>0</v>
      </c>
    </row>
    <row r="24" spans="1:8" ht="14.25">
      <c r="A24" s="81">
        <v>6</v>
      </c>
      <c r="B24" s="12" t="s">
        <v>1716</v>
      </c>
      <c r="C24" s="47" t="s">
        <v>1569</v>
      </c>
      <c r="D24" s="14" t="s">
        <v>1315</v>
      </c>
      <c r="E24" s="87"/>
      <c r="F24" s="87"/>
      <c r="G24" s="87"/>
      <c r="H24" s="100">
        <f t="shared" si="0"/>
        <v>0</v>
      </c>
    </row>
    <row r="25" spans="1:8" ht="14.25">
      <c r="A25" s="81">
        <v>7</v>
      </c>
      <c r="B25" s="12" t="s">
        <v>1717</v>
      </c>
      <c r="C25" s="47" t="s">
        <v>1570</v>
      </c>
      <c r="D25" s="14" t="s">
        <v>1316</v>
      </c>
      <c r="E25" s="87"/>
      <c r="F25" s="87"/>
      <c r="G25" s="87"/>
      <c r="H25" s="100">
        <f t="shared" si="0"/>
        <v>0</v>
      </c>
    </row>
    <row r="26" spans="1:8" ht="14.25">
      <c r="A26" s="81">
        <v>8</v>
      </c>
      <c r="B26" s="12" t="s">
        <v>1718</v>
      </c>
      <c r="C26" s="47" t="s">
        <v>1571</v>
      </c>
      <c r="D26" s="14" t="s">
        <v>1317</v>
      </c>
      <c r="E26" s="87">
        <v>494848684</v>
      </c>
      <c r="F26" s="87">
        <f>2248093+492600591</f>
        <v>494848684</v>
      </c>
      <c r="G26" s="87"/>
      <c r="H26" s="100">
        <f t="shared" si="0"/>
        <v>494848684</v>
      </c>
    </row>
    <row r="27" spans="1:8" ht="14.25">
      <c r="A27" s="81">
        <v>9</v>
      </c>
      <c r="B27" s="12" t="s">
        <v>1719</v>
      </c>
      <c r="C27" s="47" t="s">
        <v>1572</v>
      </c>
      <c r="D27" s="14" t="s">
        <v>1318</v>
      </c>
      <c r="E27" s="87"/>
      <c r="F27" s="87"/>
      <c r="G27" s="87"/>
      <c r="H27" s="100">
        <f t="shared" si="0"/>
        <v>0</v>
      </c>
    </row>
    <row r="28" spans="1:8" ht="14.25">
      <c r="A28" s="81">
        <v>10</v>
      </c>
      <c r="B28" s="12" t="s">
        <v>1034</v>
      </c>
      <c r="C28" s="120" t="s">
        <v>591</v>
      </c>
      <c r="D28" s="14" t="s">
        <v>1319</v>
      </c>
      <c r="E28" s="87"/>
      <c r="F28" s="87"/>
      <c r="G28" s="87"/>
      <c r="H28" s="100">
        <f t="shared" si="0"/>
        <v>0</v>
      </c>
    </row>
    <row r="29" spans="1:8" ht="25.5">
      <c r="A29" s="81">
        <v>11</v>
      </c>
      <c r="B29" s="12" t="s">
        <v>353</v>
      </c>
      <c r="C29" s="120" t="s">
        <v>1573</v>
      </c>
      <c r="D29" s="14" t="s">
        <v>1320</v>
      </c>
      <c r="E29" s="87"/>
      <c r="F29" s="87"/>
      <c r="G29" s="87"/>
      <c r="H29" s="100">
        <f t="shared" si="0"/>
        <v>0</v>
      </c>
    </row>
    <row r="30" spans="1:8" s="20" customFormat="1" ht="45">
      <c r="A30" s="145"/>
      <c r="B30" s="16"/>
      <c r="C30" s="19" t="s">
        <v>1321</v>
      </c>
      <c r="D30" s="14" t="s">
        <v>1322</v>
      </c>
      <c r="E30" s="88">
        <f>E31+E40+E41+E46+E47+E48+E49+E50+E51+E52</f>
        <v>1098517</v>
      </c>
      <c r="F30" s="88">
        <f>F31+F40+F41+F46+F47+F48+F49+F50+F51+F52</f>
        <v>1135461</v>
      </c>
      <c r="G30" s="88">
        <f>G31+G40+G41+G46+G47+G48+G49+G50+G51+G52</f>
        <v>0</v>
      </c>
      <c r="H30" s="100">
        <f t="shared" si="0"/>
        <v>1135461</v>
      </c>
    </row>
    <row r="31" spans="1:8" ht="14.25">
      <c r="A31" s="81"/>
      <c r="B31" s="12"/>
      <c r="C31" s="47" t="s">
        <v>1574</v>
      </c>
      <c r="D31" s="14" t="s">
        <v>1323</v>
      </c>
      <c r="E31" s="86">
        <f>E32+E33+E34+E35+E36+E37+E38+E39</f>
        <v>0</v>
      </c>
      <c r="F31" s="86">
        <f>F32+F33+F34+F35+F36+F37+F38+F39</f>
        <v>0</v>
      </c>
      <c r="G31" s="86">
        <f>G32+G33+G34+G35+G36+G37+G38+G39</f>
        <v>0</v>
      </c>
      <c r="H31" s="100">
        <f t="shared" si="0"/>
        <v>0</v>
      </c>
    </row>
    <row r="32" spans="1:8" ht="14.25">
      <c r="A32" s="81">
        <v>12</v>
      </c>
      <c r="B32" s="12" t="s">
        <v>1102</v>
      </c>
      <c r="C32" s="47" t="s">
        <v>1575</v>
      </c>
      <c r="D32" s="14" t="s">
        <v>1324</v>
      </c>
      <c r="E32" s="87"/>
      <c r="F32" s="87"/>
      <c r="G32" s="87"/>
      <c r="H32" s="100">
        <f t="shared" si="0"/>
        <v>0</v>
      </c>
    </row>
    <row r="33" spans="1:8" ht="14.25">
      <c r="A33" s="81">
        <v>13</v>
      </c>
      <c r="B33" s="12" t="s">
        <v>1103</v>
      </c>
      <c r="C33" s="47" t="s">
        <v>1576</v>
      </c>
      <c r="D33" s="14" t="s">
        <v>1325</v>
      </c>
      <c r="E33" s="87"/>
      <c r="F33" s="87"/>
      <c r="G33" s="87"/>
      <c r="H33" s="100">
        <f t="shared" si="0"/>
        <v>0</v>
      </c>
    </row>
    <row r="34" spans="1:8" ht="14.25">
      <c r="A34" s="81">
        <v>14</v>
      </c>
      <c r="B34" s="12" t="s">
        <v>1104</v>
      </c>
      <c r="C34" s="47" t="s">
        <v>1577</v>
      </c>
      <c r="D34" s="14" t="s">
        <v>1326</v>
      </c>
      <c r="E34" s="87"/>
      <c r="F34" s="87"/>
      <c r="G34" s="87"/>
      <c r="H34" s="100">
        <f t="shared" si="0"/>
        <v>0</v>
      </c>
    </row>
    <row r="35" spans="1:8" ht="14.25">
      <c r="A35" s="81">
        <v>15</v>
      </c>
      <c r="B35" s="12" t="s">
        <v>1105</v>
      </c>
      <c r="C35" s="47" t="s">
        <v>1578</v>
      </c>
      <c r="D35" s="14" t="s">
        <v>1327</v>
      </c>
      <c r="E35" s="87"/>
      <c r="F35" s="87"/>
      <c r="G35" s="87"/>
      <c r="H35" s="100">
        <f t="shared" si="0"/>
        <v>0</v>
      </c>
    </row>
    <row r="36" spans="1:8" ht="14.25">
      <c r="A36" s="81">
        <v>16</v>
      </c>
      <c r="B36" s="12" t="s">
        <v>1106</v>
      </c>
      <c r="C36" s="47" t="s">
        <v>1579</v>
      </c>
      <c r="D36" s="14" t="s">
        <v>1328</v>
      </c>
      <c r="E36" s="87"/>
      <c r="F36" s="87"/>
      <c r="G36" s="87"/>
      <c r="H36" s="100">
        <f t="shared" si="0"/>
        <v>0</v>
      </c>
    </row>
    <row r="37" spans="1:8" ht="14.25">
      <c r="A37" s="81">
        <v>17</v>
      </c>
      <c r="B37" s="12" t="s">
        <v>1597</v>
      </c>
      <c r="C37" s="47" t="s">
        <v>1580</v>
      </c>
      <c r="D37" s="14" t="s">
        <v>1329</v>
      </c>
      <c r="E37" s="87"/>
      <c r="F37" s="87"/>
      <c r="G37" s="87"/>
      <c r="H37" s="100">
        <f t="shared" si="0"/>
        <v>0</v>
      </c>
    </row>
    <row r="38" spans="1:8" ht="14.25">
      <c r="A38" s="81">
        <v>18</v>
      </c>
      <c r="B38" s="12" t="s">
        <v>1598</v>
      </c>
      <c r="C38" s="47" t="s">
        <v>1581</v>
      </c>
      <c r="D38" s="14" t="s">
        <v>1330</v>
      </c>
      <c r="E38" s="87"/>
      <c r="F38" s="87"/>
      <c r="G38" s="87"/>
      <c r="H38" s="100">
        <f t="shared" si="0"/>
        <v>0</v>
      </c>
    </row>
    <row r="39" spans="1:8" ht="14.25">
      <c r="A39" s="81">
        <v>19</v>
      </c>
      <c r="B39" s="12" t="s">
        <v>1720</v>
      </c>
      <c r="C39" s="47" t="s">
        <v>1582</v>
      </c>
      <c r="D39" s="14" t="s">
        <v>1331</v>
      </c>
      <c r="E39" s="87"/>
      <c r="F39" s="87"/>
      <c r="G39" s="87"/>
      <c r="H39" s="100">
        <f t="shared" si="0"/>
        <v>0</v>
      </c>
    </row>
    <row r="40" spans="1:8" ht="14.25">
      <c r="A40" s="81">
        <v>20</v>
      </c>
      <c r="B40" s="12" t="s">
        <v>360</v>
      </c>
      <c r="C40" s="47" t="s">
        <v>1583</v>
      </c>
      <c r="D40" s="14" t="s">
        <v>1332</v>
      </c>
      <c r="E40" s="87"/>
      <c r="F40" s="87"/>
      <c r="G40" s="87"/>
      <c r="H40" s="100">
        <f t="shared" si="0"/>
        <v>0</v>
      </c>
    </row>
    <row r="41" spans="1:8" ht="14.25">
      <c r="A41" s="81"/>
      <c r="B41" s="12"/>
      <c r="C41" s="47" t="s">
        <v>1584</v>
      </c>
      <c r="D41" s="14" t="s">
        <v>1333</v>
      </c>
      <c r="E41" s="86">
        <f>E42+E43+E44+E45</f>
        <v>0</v>
      </c>
      <c r="F41" s="86">
        <f>F42+F43+F44+F45</f>
        <v>0</v>
      </c>
      <c r="G41" s="86">
        <f>G42+G43+G44+G45</f>
        <v>0</v>
      </c>
      <c r="H41" s="100">
        <f t="shared" si="0"/>
        <v>0</v>
      </c>
    </row>
    <row r="42" spans="1:8" ht="14.25">
      <c r="A42" s="81">
        <v>21</v>
      </c>
      <c r="B42" s="12" t="s">
        <v>1317</v>
      </c>
      <c r="C42" s="47" t="s">
        <v>1585</v>
      </c>
      <c r="D42" s="14" t="s">
        <v>1334</v>
      </c>
      <c r="E42" s="87"/>
      <c r="F42" s="87"/>
      <c r="G42" s="87"/>
      <c r="H42" s="100">
        <f t="shared" si="0"/>
        <v>0</v>
      </c>
    </row>
    <row r="43" spans="1:8" ht="14.25">
      <c r="A43" s="81">
        <v>22</v>
      </c>
      <c r="B43" s="12" t="s">
        <v>1318</v>
      </c>
      <c r="C43" s="47" t="s">
        <v>1586</v>
      </c>
      <c r="D43" s="14" t="s">
        <v>1335</v>
      </c>
      <c r="E43" s="87"/>
      <c r="F43" s="87"/>
      <c r="G43" s="87"/>
      <c r="H43" s="100">
        <f t="shared" si="0"/>
        <v>0</v>
      </c>
    </row>
    <row r="44" spans="1:8" ht="14.25">
      <c r="A44" s="81">
        <v>23</v>
      </c>
      <c r="B44" s="12" t="s">
        <v>1721</v>
      </c>
      <c r="C44" s="47" t="s">
        <v>1587</v>
      </c>
      <c r="D44" s="14" t="s">
        <v>1336</v>
      </c>
      <c r="E44" s="87"/>
      <c r="F44" s="87"/>
      <c r="G44" s="87"/>
      <c r="H44" s="100">
        <f t="shared" si="0"/>
        <v>0</v>
      </c>
    </row>
    <row r="45" spans="1:8" ht="14.25">
      <c r="A45" s="81">
        <v>24</v>
      </c>
      <c r="B45" s="12" t="s">
        <v>1722</v>
      </c>
      <c r="C45" s="47" t="s">
        <v>1588</v>
      </c>
      <c r="D45" s="14" t="s">
        <v>1337</v>
      </c>
      <c r="E45" s="87"/>
      <c r="F45" s="87"/>
      <c r="G45" s="87"/>
      <c r="H45" s="100">
        <f t="shared" si="0"/>
        <v>0</v>
      </c>
    </row>
    <row r="46" spans="1:8" ht="14.25">
      <c r="A46" s="81">
        <v>25</v>
      </c>
      <c r="B46" s="12" t="s">
        <v>362</v>
      </c>
      <c r="C46" s="47" t="s">
        <v>1589</v>
      </c>
      <c r="D46" s="14" t="s">
        <v>1338</v>
      </c>
      <c r="E46" s="87">
        <v>172985</v>
      </c>
      <c r="F46" s="87">
        <v>145469</v>
      </c>
      <c r="G46" s="87"/>
      <c r="H46" s="100">
        <f t="shared" si="0"/>
        <v>145469</v>
      </c>
    </row>
    <row r="47" spans="1:8" ht="14.25">
      <c r="A47" s="81">
        <v>26</v>
      </c>
      <c r="B47" s="12" t="s">
        <v>363</v>
      </c>
      <c r="C47" s="47" t="s">
        <v>1590</v>
      </c>
      <c r="D47" s="14" t="s">
        <v>1339</v>
      </c>
      <c r="E47" s="87"/>
      <c r="F47" s="87"/>
      <c r="G47" s="87"/>
      <c r="H47" s="100">
        <f t="shared" si="0"/>
        <v>0</v>
      </c>
    </row>
    <row r="48" spans="1:8" ht="14.25">
      <c r="A48" s="81">
        <v>27</v>
      </c>
      <c r="B48" s="12" t="s">
        <v>364</v>
      </c>
      <c r="C48" s="47" t="s">
        <v>1591</v>
      </c>
      <c r="D48" s="14" t="s">
        <v>1340</v>
      </c>
      <c r="E48" s="87">
        <v>45000</v>
      </c>
      <c r="F48" s="87">
        <v>49233</v>
      </c>
      <c r="G48" s="87"/>
      <c r="H48" s="100">
        <f t="shared" si="0"/>
        <v>49233</v>
      </c>
    </row>
    <row r="49" spans="1:8" ht="14.25">
      <c r="A49" s="81">
        <v>28</v>
      </c>
      <c r="B49" s="12" t="s">
        <v>365</v>
      </c>
      <c r="C49" s="47" t="s">
        <v>1592</v>
      </c>
      <c r="D49" s="14" t="s">
        <v>1341</v>
      </c>
      <c r="E49" s="87"/>
      <c r="F49" s="87"/>
      <c r="G49" s="87"/>
      <c r="H49" s="100">
        <f t="shared" si="0"/>
        <v>0</v>
      </c>
    </row>
    <row r="50" spans="1:8" ht="14.25">
      <c r="A50" s="81">
        <v>29</v>
      </c>
      <c r="B50" s="12" t="s">
        <v>366</v>
      </c>
      <c r="C50" s="47" t="s">
        <v>1593</v>
      </c>
      <c r="D50" s="14" t="s">
        <v>1342</v>
      </c>
      <c r="E50" s="87"/>
      <c r="F50" s="87"/>
      <c r="G50" s="87"/>
      <c r="H50" s="100">
        <f t="shared" si="0"/>
        <v>0</v>
      </c>
    </row>
    <row r="51" spans="1:8" ht="14.25">
      <c r="A51" s="81">
        <v>30</v>
      </c>
      <c r="B51" s="12" t="s">
        <v>1723</v>
      </c>
      <c r="C51" s="47" t="s">
        <v>1594</v>
      </c>
      <c r="D51" s="14" t="s">
        <v>1343</v>
      </c>
      <c r="E51" s="87"/>
      <c r="F51" s="87"/>
      <c r="G51" s="87"/>
      <c r="H51" s="100">
        <f t="shared" si="0"/>
        <v>0</v>
      </c>
    </row>
    <row r="52" spans="1:8" ht="14.25">
      <c r="A52" s="81">
        <v>31</v>
      </c>
      <c r="B52" s="12" t="s">
        <v>993</v>
      </c>
      <c r="C52" s="47" t="s">
        <v>1595</v>
      </c>
      <c r="D52" s="14" t="s">
        <v>1344</v>
      </c>
      <c r="E52" s="87">
        <v>880532</v>
      </c>
      <c r="F52" s="87">
        <f>22174+918585</f>
        <v>940759</v>
      </c>
      <c r="G52" s="87"/>
      <c r="H52" s="100">
        <f t="shared" si="0"/>
        <v>940759</v>
      </c>
    </row>
    <row r="53" spans="1:8" ht="30">
      <c r="A53" s="81"/>
      <c r="B53" s="12"/>
      <c r="C53" s="19" t="s">
        <v>1345</v>
      </c>
      <c r="D53" s="14" t="s">
        <v>1346</v>
      </c>
      <c r="E53" s="86">
        <f>E54+E55+E56+E57+E58+E59</f>
        <v>0</v>
      </c>
      <c r="F53" s="86">
        <f>F54+F55+F56+F57+F58+F59</f>
        <v>0</v>
      </c>
      <c r="G53" s="86">
        <f>G54+G55+G56+G57+G58+G59</f>
        <v>0</v>
      </c>
      <c r="H53" s="100">
        <f t="shared" si="0"/>
        <v>0</v>
      </c>
    </row>
    <row r="54" spans="1:8" ht="14.25">
      <c r="A54" s="81">
        <v>32</v>
      </c>
      <c r="B54" s="12" t="s">
        <v>380</v>
      </c>
      <c r="C54" s="17" t="s">
        <v>1347</v>
      </c>
      <c r="D54" s="14" t="s">
        <v>1348</v>
      </c>
      <c r="E54" s="87"/>
      <c r="F54" s="87"/>
      <c r="G54" s="87"/>
      <c r="H54" s="100">
        <f t="shared" si="0"/>
        <v>0</v>
      </c>
    </row>
    <row r="55" spans="1:8" ht="14.25">
      <c r="A55" s="81">
        <v>33</v>
      </c>
      <c r="B55" s="12" t="s">
        <v>381</v>
      </c>
      <c r="C55" s="17" t="s">
        <v>1349</v>
      </c>
      <c r="D55" s="14" t="s">
        <v>1350</v>
      </c>
      <c r="E55" s="87"/>
      <c r="F55" s="87"/>
      <c r="G55" s="87"/>
      <c r="H55" s="100">
        <f t="shared" si="0"/>
        <v>0</v>
      </c>
    </row>
    <row r="56" spans="1:8" ht="14.25">
      <c r="A56" s="81">
        <v>34</v>
      </c>
      <c r="B56" s="12" t="s">
        <v>385</v>
      </c>
      <c r="C56" s="17" t="s">
        <v>1351</v>
      </c>
      <c r="D56" s="14" t="s">
        <v>1352</v>
      </c>
      <c r="E56" s="87"/>
      <c r="F56" s="87"/>
      <c r="G56" s="87"/>
      <c r="H56" s="100">
        <f t="shared" si="0"/>
        <v>0</v>
      </c>
    </row>
    <row r="57" spans="1:8" ht="14.25">
      <c r="A57" s="81">
        <v>35</v>
      </c>
      <c r="B57" s="12" t="s">
        <v>1724</v>
      </c>
      <c r="C57" s="17" t="s">
        <v>1353</v>
      </c>
      <c r="D57" s="14" t="s">
        <v>1354</v>
      </c>
      <c r="E57" s="87"/>
      <c r="F57" s="87"/>
      <c r="G57" s="87"/>
      <c r="H57" s="100">
        <f t="shared" si="0"/>
        <v>0</v>
      </c>
    </row>
    <row r="58" spans="1:8" ht="14.25">
      <c r="A58" s="81">
        <v>36</v>
      </c>
      <c r="B58" s="12" t="s">
        <v>1725</v>
      </c>
      <c r="C58" s="17" t="s">
        <v>1355</v>
      </c>
      <c r="D58" s="14" t="s">
        <v>1356</v>
      </c>
      <c r="E58" s="87"/>
      <c r="F58" s="87"/>
      <c r="G58" s="87"/>
      <c r="H58" s="100">
        <f t="shared" si="0"/>
        <v>0</v>
      </c>
    </row>
    <row r="59" spans="1:8" ht="14.25">
      <c r="A59" s="81">
        <v>37</v>
      </c>
      <c r="B59" s="12" t="s">
        <v>1726</v>
      </c>
      <c r="C59" s="17" t="s">
        <v>1357</v>
      </c>
      <c r="D59" s="14" t="s">
        <v>1358</v>
      </c>
      <c r="E59" s="87"/>
      <c r="F59" s="87"/>
      <c r="G59" s="87"/>
      <c r="H59" s="100">
        <f t="shared" si="0"/>
        <v>0</v>
      </c>
    </row>
    <row r="60" spans="1:8" ht="30">
      <c r="A60" s="81"/>
      <c r="B60" s="12"/>
      <c r="C60" s="19" t="s">
        <v>1359</v>
      </c>
      <c r="D60" s="14" t="s">
        <v>1360</v>
      </c>
      <c r="E60" s="86">
        <f>E61+E62+E63</f>
        <v>0</v>
      </c>
      <c r="F60" s="86">
        <f>F61+F62+F63</f>
        <v>0</v>
      </c>
      <c r="G60" s="86">
        <f>G61+G62+G63</f>
        <v>0</v>
      </c>
      <c r="H60" s="100">
        <f t="shared" si="0"/>
        <v>0</v>
      </c>
    </row>
    <row r="61" spans="1:8" ht="14.25">
      <c r="A61" s="81">
        <v>38</v>
      </c>
      <c r="B61" s="12" t="s">
        <v>1092</v>
      </c>
      <c r="C61" s="17" t="s">
        <v>1361</v>
      </c>
      <c r="D61" s="14" t="s">
        <v>1362</v>
      </c>
      <c r="E61" s="87"/>
      <c r="F61" s="87"/>
      <c r="G61" s="87"/>
      <c r="H61" s="100">
        <f t="shared" si="0"/>
        <v>0</v>
      </c>
    </row>
    <row r="62" spans="1:8" ht="14.25">
      <c r="A62" s="81">
        <v>39</v>
      </c>
      <c r="B62" s="12" t="s">
        <v>1094</v>
      </c>
      <c r="C62" s="17" t="s">
        <v>1363</v>
      </c>
      <c r="D62" s="14" t="s">
        <v>1364</v>
      </c>
      <c r="E62" s="87"/>
      <c r="F62" s="87"/>
      <c r="G62" s="87"/>
      <c r="H62" s="100">
        <f t="shared" si="0"/>
        <v>0</v>
      </c>
    </row>
    <row r="63" spans="1:8" ht="15" thickBot="1">
      <c r="A63" s="82">
        <v>40</v>
      </c>
      <c r="B63" s="147" t="s">
        <v>1096</v>
      </c>
      <c r="C63" s="17" t="s">
        <v>1365</v>
      </c>
      <c r="D63" s="14" t="s">
        <v>1366</v>
      </c>
      <c r="E63" s="87"/>
      <c r="F63" s="87"/>
      <c r="G63" s="87"/>
      <c r="H63" s="100">
        <f t="shared" si="0"/>
        <v>0</v>
      </c>
    </row>
    <row r="64" spans="1:8" ht="15" thickTop="1">
      <c r="A64" s="161">
        <v>41</v>
      </c>
      <c r="B64" s="162" t="s">
        <v>357</v>
      </c>
      <c r="C64" s="47" t="s">
        <v>1596</v>
      </c>
      <c r="D64" s="14" t="s">
        <v>1367</v>
      </c>
      <c r="E64" s="87"/>
      <c r="F64" s="87"/>
      <c r="G64" s="87"/>
      <c r="H64" s="100">
        <f t="shared" si="0"/>
        <v>0</v>
      </c>
    </row>
    <row r="65" spans="1:8" ht="15">
      <c r="A65" s="81"/>
      <c r="B65" s="12"/>
      <c r="C65" s="21" t="s">
        <v>1368</v>
      </c>
      <c r="D65" s="14" t="s">
        <v>1369</v>
      </c>
      <c r="E65" s="89">
        <f>E17+E30+E53+E60+E64</f>
        <v>495947201</v>
      </c>
      <c r="F65" s="89">
        <f>F17+F30+F53+F60+F64</f>
        <v>495984145</v>
      </c>
      <c r="G65" s="89">
        <f>G17+G30+G53+G60+G64</f>
        <v>0</v>
      </c>
      <c r="H65" s="100">
        <f t="shared" si="0"/>
        <v>495984145</v>
      </c>
    </row>
    <row r="66" spans="1:8" ht="15" thickBot="1">
      <c r="A66" s="81">
        <v>42</v>
      </c>
      <c r="B66" s="12" t="s">
        <v>1727</v>
      </c>
      <c r="C66" s="17" t="s">
        <v>1370</v>
      </c>
      <c r="D66" s="14" t="s">
        <v>1371</v>
      </c>
      <c r="E66" s="90"/>
      <c r="F66" s="90"/>
      <c r="G66" s="146"/>
      <c r="H66" s="300">
        <f t="shared" si="0"/>
        <v>0</v>
      </c>
    </row>
    <row r="67" spans="1:8" ht="15" customHeight="1" hidden="1">
      <c r="A67" s="159"/>
      <c r="B67" s="10"/>
      <c r="C67" s="10"/>
      <c r="D67" s="22" t="s">
        <v>231</v>
      </c>
      <c r="E67" s="91" t="s">
        <v>232</v>
      </c>
      <c r="F67" s="91" t="s">
        <v>233</v>
      </c>
      <c r="G67" s="92"/>
      <c r="H67" s="93"/>
    </row>
    <row r="68" spans="1:8" ht="15.75" thickTop="1">
      <c r="A68" s="81"/>
      <c r="B68" s="11"/>
      <c r="C68" s="13" t="s">
        <v>1372</v>
      </c>
      <c r="D68" s="14" t="s">
        <v>1373</v>
      </c>
      <c r="E68" s="94">
        <f>E69+E70</f>
        <v>494848684</v>
      </c>
      <c r="F68" s="139">
        <f>F69+F70</f>
        <v>494848684</v>
      </c>
      <c r="G68" s="93"/>
      <c r="H68" s="93"/>
    </row>
    <row r="69" spans="1:8" ht="14.25">
      <c r="A69" s="81">
        <v>43</v>
      </c>
      <c r="B69" s="12" t="s">
        <v>1728</v>
      </c>
      <c r="C69" s="17" t="s">
        <v>1374</v>
      </c>
      <c r="D69" s="14" t="s">
        <v>1375</v>
      </c>
      <c r="E69" s="95">
        <v>494848684</v>
      </c>
      <c r="F69" s="99">
        <v>494848684</v>
      </c>
      <c r="G69" s="85"/>
      <c r="H69" s="85"/>
    </row>
    <row r="70" spans="1:8" ht="28.5">
      <c r="A70" s="81">
        <v>44</v>
      </c>
      <c r="B70" s="12" t="s">
        <v>1729</v>
      </c>
      <c r="C70" s="23" t="s">
        <v>592</v>
      </c>
      <c r="D70" s="14" t="s">
        <v>543</v>
      </c>
      <c r="E70" s="95"/>
      <c r="F70" s="99"/>
      <c r="G70" s="85"/>
      <c r="H70" s="85"/>
    </row>
    <row r="71" spans="1:8" ht="15">
      <c r="A71" s="81">
        <v>45</v>
      </c>
      <c r="B71" s="12" t="s">
        <v>1730</v>
      </c>
      <c r="C71" s="24" t="s">
        <v>544</v>
      </c>
      <c r="D71" s="14" t="s">
        <v>545</v>
      </c>
      <c r="E71" s="95"/>
      <c r="F71" s="99"/>
      <c r="G71" s="85"/>
      <c r="H71" s="85"/>
    </row>
    <row r="72" spans="1:8" ht="15">
      <c r="A72" s="81"/>
      <c r="B72" s="12"/>
      <c r="C72" s="13" t="s">
        <v>546</v>
      </c>
      <c r="D72" s="14" t="s">
        <v>547</v>
      </c>
      <c r="E72" s="96">
        <f>E73+E74+E75+E76+E77+E78+E79</f>
        <v>0</v>
      </c>
      <c r="F72" s="100">
        <f>F73+F74+F75+F76+F77+F78+F79</f>
        <v>0</v>
      </c>
      <c r="G72" s="85"/>
      <c r="H72" s="85"/>
    </row>
    <row r="73" spans="1:8" ht="14.25">
      <c r="A73" s="81">
        <v>46</v>
      </c>
      <c r="B73" s="12" t="s">
        <v>1731</v>
      </c>
      <c r="C73" s="17" t="s">
        <v>548</v>
      </c>
      <c r="D73" s="14" t="s">
        <v>549</v>
      </c>
      <c r="E73" s="95"/>
      <c r="F73" s="99"/>
      <c r="G73" s="85"/>
      <c r="H73" s="85"/>
    </row>
    <row r="74" spans="1:8" ht="14.25">
      <c r="A74" s="81">
        <v>47</v>
      </c>
      <c r="B74" s="12" t="s">
        <v>1732</v>
      </c>
      <c r="C74" s="15" t="s">
        <v>550</v>
      </c>
      <c r="D74" s="14" t="s">
        <v>551</v>
      </c>
      <c r="E74" s="95"/>
      <c r="F74" s="99"/>
      <c r="G74" s="85"/>
      <c r="H74" s="85"/>
    </row>
    <row r="75" spans="1:8" ht="14.25">
      <c r="A75" s="81">
        <v>48</v>
      </c>
      <c r="B75" s="12" t="s">
        <v>1733</v>
      </c>
      <c r="C75" s="17" t="s">
        <v>552</v>
      </c>
      <c r="D75" s="14" t="s">
        <v>553</v>
      </c>
      <c r="E75" s="95"/>
      <c r="F75" s="99"/>
      <c r="G75" s="85"/>
      <c r="H75" s="85"/>
    </row>
    <row r="76" spans="1:8" ht="14.25">
      <c r="A76" s="81">
        <v>49</v>
      </c>
      <c r="B76" s="12" t="s">
        <v>1734</v>
      </c>
      <c r="C76" s="17" t="s">
        <v>554</v>
      </c>
      <c r="D76" s="14" t="s">
        <v>555</v>
      </c>
      <c r="E76" s="95"/>
      <c r="F76" s="99"/>
      <c r="G76" s="85"/>
      <c r="H76" s="85"/>
    </row>
    <row r="77" spans="1:8" ht="14.25">
      <c r="A77" s="81">
        <v>50</v>
      </c>
      <c r="B77" s="12" t="s">
        <v>1735</v>
      </c>
      <c r="C77" s="17" t="s">
        <v>556</v>
      </c>
      <c r="D77" s="14" t="s">
        <v>557</v>
      </c>
      <c r="E77" s="95"/>
      <c r="F77" s="99"/>
      <c r="G77" s="85"/>
      <c r="H77" s="85"/>
    </row>
    <row r="78" spans="1:8" ht="14.25">
      <c r="A78" s="81">
        <v>51</v>
      </c>
      <c r="B78" s="12" t="s">
        <v>1736</v>
      </c>
      <c r="C78" s="17" t="s">
        <v>558</v>
      </c>
      <c r="D78" s="14" t="s">
        <v>559</v>
      </c>
      <c r="E78" s="95"/>
      <c r="F78" s="99"/>
      <c r="G78" s="85"/>
      <c r="H78" s="85"/>
    </row>
    <row r="79" spans="1:8" ht="14.25">
      <c r="A79" s="81">
        <v>52</v>
      </c>
      <c r="B79" s="12" t="s">
        <v>1737</v>
      </c>
      <c r="C79" s="17" t="s">
        <v>560</v>
      </c>
      <c r="D79" s="14" t="s">
        <v>561</v>
      </c>
      <c r="E79" s="95"/>
      <c r="F79" s="99"/>
      <c r="G79" s="85"/>
      <c r="H79" s="85"/>
    </row>
    <row r="80" spans="1:8" ht="30">
      <c r="A80" s="81"/>
      <c r="B80" s="12"/>
      <c r="C80" s="19" t="s">
        <v>562</v>
      </c>
      <c r="D80" s="14" t="s">
        <v>563</v>
      </c>
      <c r="E80" s="96">
        <f>E81+E82+E87+E88+E96+E102+E103+E104+E105</f>
        <v>1098517</v>
      </c>
      <c r="F80" s="100">
        <f>F81+F82+F87+F88+F96+F102+F103+F104+F105</f>
        <v>1135461</v>
      </c>
      <c r="G80" s="85"/>
      <c r="H80" s="85"/>
    </row>
    <row r="81" spans="1:8" ht="14.25">
      <c r="A81" s="81">
        <v>53</v>
      </c>
      <c r="B81" s="12" t="s">
        <v>370</v>
      </c>
      <c r="C81" s="17" t="s">
        <v>564</v>
      </c>
      <c r="D81" s="14" t="s">
        <v>565</v>
      </c>
      <c r="E81" s="95"/>
      <c r="F81" s="99"/>
      <c r="G81" s="85"/>
      <c r="H81" s="85"/>
    </row>
    <row r="82" spans="1:8" ht="14.25">
      <c r="A82" s="81"/>
      <c r="B82" s="12"/>
      <c r="C82" s="17" t="s">
        <v>566</v>
      </c>
      <c r="D82" s="14" t="s">
        <v>567</v>
      </c>
      <c r="E82" s="96">
        <f>E83+E84+E85+E86</f>
        <v>4189</v>
      </c>
      <c r="F82" s="100">
        <f>F83+F84+F85+F86</f>
        <v>22174</v>
      </c>
      <c r="G82" s="85"/>
      <c r="H82" s="85"/>
    </row>
    <row r="83" spans="1:8" ht="14.25">
      <c r="A83" s="81">
        <v>54</v>
      </c>
      <c r="B83" s="12" t="s">
        <v>1738</v>
      </c>
      <c r="C83" s="17" t="s">
        <v>568</v>
      </c>
      <c r="D83" s="14" t="s">
        <v>569</v>
      </c>
      <c r="E83" s="95">
        <v>4189</v>
      </c>
      <c r="F83" s="99">
        <v>22174</v>
      </c>
      <c r="G83" s="85"/>
      <c r="H83" s="85"/>
    </row>
    <row r="84" spans="1:8" ht="14.25">
      <c r="A84" s="81">
        <v>55</v>
      </c>
      <c r="B84" s="12" t="s">
        <v>1739</v>
      </c>
      <c r="C84" s="17" t="s">
        <v>570</v>
      </c>
      <c r="D84" s="14" t="s">
        <v>571</v>
      </c>
      <c r="E84" s="95"/>
      <c r="F84" s="99"/>
      <c r="G84" s="85"/>
      <c r="H84" s="85"/>
    </row>
    <row r="85" spans="1:8" ht="28.5">
      <c r="A85" s="81">
        <v>56</v>
      </c>
      <c r="B85" s="12" t="s">
        <v>1740</v>
      </c>
      <c r="C85" s="18" t="s">
        <v>572</v>
      </c>
      <c r="D85" s="14" t="s">
        <v>573</v>
      </c>
      <c r="E85" s="95"/>
      <c r="F85" s="99"/>
      <c r="G85" s="85"/>
      <c r="H85" s="85"/>
    </row>
    <row r="86" spans="1:8" ht="14.25">
      <c r="A86" s="81">
        <v>57</v>
      </c>
      <c r="B86" s="12" t="s">
        <v>1741</v>
      </c>
      <c r="C86" s="17" t="s">
        <v>574</v>
      </c>
      <c r="D86" s="14" t="s">
        <v>575</v>
      </c>
      <c r="E86" s="95"/>
      <c r="F86" s="99"/>
      <c r="G86" s="85"/>
      <c r="H86" s="85"/>
    </row>
    <row r="87" spans="1:8" ht="14.25">
      <c r="A87" s="81">
        <v>58</v>
      </c>
      <c r="B87" s="12" t="s">
        <v>372</v>
      </c>
      <c r="C87" s="17" t="s">
        <v>576</v>
      </c>
      <c r="D87" s="14" t="s">
        <v>577</v>
      </c>
      <c r="E87" s="95"/>
      <c r="F87" s="99"/>
      <c r="G87" s="85"/>
      <c r="H87" s="85"/>
    </row>
    <row r="88" spans="1:8" ht="14.25">
      <c r="A88" s="81"/>
      <c r="B88" s="12"/>
      <c r="C88" s="17" t="s">
        <v>578</v>
      </c>
      <c r="D88" s="14" t="s">
        <v>579</v>
      </c>
      <c r="E88" s="96">
        <f>E89+E90+E91+E92+E93+E94+E95</f>
        <v>0</v>
      </c>
      <c r="F88" s="100">
        <f>F89+F90+F91+F92+F93+F94+F95</f>
        <v>0</v>
      </c>
      <c r="G88" s="85"/>
      <c r="H88" s="85"/>
    </row>
    <row r="89" spans="1:8" ht="14.25">
      <c r="A89" s="81">
        <v>59</v>
      </c>
      <c r="B89" s="12" t="s">
        <v>1742</v>
      </c>
      <c r="C89" s="17" t="s">
        <v>580</v>
      </c>
      <c r="D89" s="14" t="s">
        <v>581</v>
      </c>
      <c r="E89" s="95"/>
      <c r="F89" s="99"/>
      <c r="G89" s="85"/>
      <c r="H89" s="85"/>
    </row>
    <row r="90" spans="1:8" ht="14.25">
      <c r="A90" s="81">
        <v>60</v>
      </c>
      <c r="B90" s="12" t="s">
        <v>1743</v>
      </c>
      <c r="C90" s="17" t="s">
        <v>582</v>
      </c>
      <c r="D90" s="14" t="s">
        <v>583</v>
      </c>
      <c r="E90" s="95"/>
      <c r="F90" s="99"/>
      <c r="G90" s="85"/>
      <c r="H90" s="85"/>
    </row>
    <row r="91" spans="1:8" ht="14.25">
      <c r="A91" s="81">
        <v>61</v>
      </c>
      <c r="B91" s="12" t="s">
        <v>1744</v>
      </c>
      <c r="C91" s="17" t="s">
        <v>1608</v>
      </c>
      <c r="D91" s="14" t="s">
        <v>1609</v>
      </c>
      <c r="E91" s="95"/>
      <c r="F91" s="99"/>
      <c r="G91" s="85"/>
      <c r="H91" s="85"/>
    </row>
    <row r="92" spans="1:8" ht="14.25">
      <c r="A92" s="81">
        <v>62</v>
      </c>
      <c r="B92" s="12" t="s">
        <v>1745</v>
      </c>
      <c r="C92" s="17" t="s">
        <v>1610</v>
      </c>
      <c r="D92" s="14" t="s">
        <v>1611</v>
      </c>
      <c r="E92" s="95"/>
      <c r="F92" s="99"/>
      <c r="G92" s="85"/>
      <c r="H92" s="85"/>
    </row>
    <row r="93" spans="1:8" ht="14.25">
      <c r="A93" s="81">
        <v>63</v>
      </c>
      <c r="B93" s="12" t="s">
        <v>1746</v>
      </c>
      <c r="C93" s="17" t="s">
        <v>1612</v>
      </c>
      <c r="D93" s="14" t="s">
        <v>1613</v>
      </c>
      <c r="E93" s="95"/>
      <c r="F93" s="99"/>
      <c r="G93" s="85"/>
      <c r="H93" s="85"/>
    </row>
    <row r="94" spans="1:8" ht="14.25">
      <c r="A94" s="81">
        <v>64</v>
      </c>
      <c r="B94" s="12" t="s">
        <v>1747</v>
      </c>
      <c r="C94" s="17" t="s">
        <v>1614</v>
      </c>
      <c r="D94" s="14" t="s">
        <v>1615</v>
      </c>
      <c r="E94" s="95"/>
      <c r="F94" s="99"/>
      <c r="G94" s="85"/>
      <c r="H94" s="85"/>
    </row>
    <row r="95" spans="1:8" ht="14.25">
      <c r="A95" s="81">
        <v>65</v>
      </c>
      <c r="B95" s="12" t="s">
        <v>1748</v>
      </c>
      <c r="C95" s="17" t="s">
        <v>1616</v>
      </c>
      <c r="D95" s="14" t="s">
        <v>1617</v>
      </c>
      <c r="E95" s="95"/>
      <c r="F95" s="99"/>
      <c r="G95" s="85"/>
      <c r="H95" s="85"/>
    </row>
    <row r="96" spans="1:8" ht="27.75" customHeight="1">
      <c r="A96" s="81"/>
      <c r="B96" s="12"/>
      <c r="C96" s="18" t="s">
        <v>1618</v>
      </c>
      <c r="D96" s="14" t="s">
        <v>1619</v>
      </c>
      <c r="E96" s="96">
        <f>E97+E98+E99+E100+E101</f>
        <v>0</v>
      </c>
      <c r="F96" s="100">
        <f>F97+F98+F99+F100+F101</f>
        <v>0</v>
      </c>
      <c r="G96" s="85"/>
      <c r="H96" s="85"/>
    </row>
    <row r="97" spans="1:8" ht="14.25">
      <c r="A97" s="81">
        <v>66</v>
      </c>
      <c r="B97" s="12" t="s">
        <v>1749</v>
      </c>
      <c r="C97" s="17" t="s">
        <v>1620</v>
      </c>
      <c r="D97" s="14" t="s">
        <v>1621</v>
      </c>
      <c r="E97" s="95"/>
      <c r="F97" s="99"/>
      <c r="G97" s="85"/>
      <c r="H97" s="85"/>
    </row>
    <row r="98" spans="1:8" ht="14.25">
      <c r="A98" s="81"/>
      <c r="B98" s="12" t="s">
        <v>1750</v>
      </c>
      <c r="C98" s="17" t="s">
        <v>1622</v>
      </c>
      <c r="D98" s="14" t="s">
        <v>1623</v>
      </c>
      <c r="E98" s="95"/>
      <c r="F98" s="99"/>
      <c r="G98" s="85"/>
      <c r="H98" s="85"/>
    </row>
    <row r="99" spans="1:8" ht="14.25">
      <c r="A99" s="81">
        <v>67</v>
      </c>
      <c r="B99" s="12" t="s">
        <v>1751</v>
      </c>
      <c r="C99" s="15" t="s">
        <v>1624</v>
      </c>
      <c r="D99" s="14" t="s">
        <v>1625</v>
      </c>
      <c r="E99" s="95"/>
      <c r="F99" s="99"/>
      <c r="G99" s="85"/>
      <c r="H99" s="85"/>
    </row>
    <row r="100" spans="1:8" ht="28.5">
      <c r="A100" s="81">
        <v>68</v>
      </c>
      <c r="B100" s="12" t="s">
        <v>1752</v>
      </c>
      <c r="C100" s="23" t="s">
        <v>1626</v>
      </c>
      <c r="D100" s="14" t="s">
        <v>1627</v>
      </c>
      <c r="E100" s="95"/>
      <c r="F100" s="99"/>
      <c r="G100" s="85"/>
      <c r="H100" s="85"/>
    </row>
    <row r="101" spans="1:8" ht="14.25">
      <c r="A101" s="81">
        <v>69</v>
      </c>
      <c r="B101" s="12" t="s">
        <v>1753</v>
      </c>
      <c r="C101" s="17" t="s">
        <v>1628</v>
      </c>
      <c r="D101" s="14" t="s">
        <v>1629</v>
      </c>
      <c r="E101" s="95"/>
      <c r="F101" s="99"/>
      <c r="G101" s="85"/>
      <c r="H101" s="85"/>
    </row>
    <row r="102" spans="1:8" ht="14.25">
      <c r="A102" s="81">
        <v>70</v>
      </c>
      <c r="B102" s="12" t="s">
        <v>375</v>
      </c>
      <c r="C102" s="17" t="s">
        <v>1630</v>
      </c>
      <c r="D102" s="14" t="s">
        <v>1631</v>
      </c>
      <c r="E102" s="95"/>
      <c r="F102" s="99"/>
      <c r="G102" s="85"/>
      <c r="H102" s="85"/>
    </row>
    <row r="103" spans="1:8" ht="14.25">
      <c r="A103" s="81">
        <v>71</v>
      </c>
      <c r="B103" s="12" t="s">
        <v>376</v>
      </c>
      <c r="C103" s="17" t="s">
        <v>1632</v>
      </c>
      <c r="D103" s="14" t="s">
        <v>1633</v>
      </c>
      <c r="E103" s="95"/>
      <c r="F103" s="99"/>
      <c r="G103" s="85"/>
      <c r="H103" s="85"/>
    </row>
    <row r="104" spans="1:8" ht="28.5">
      <c r="A104" s="81">
        <v>72</v>
      </c>
      <c r="B104" s="12" t="s">
        <v>377</v>
      </c>
      <c r="C104" s="23" t="s">
        <v>990</v>
      </c>
      <c r="D104" s="14" t="s">
        <v>991</v>
      </c>
      <c r="E104" s="95">
        <v>876343</v>
      </c>
      <c r="F104" s="99">
        <v>918585</v>
      </c>
      <c r="G104" s="85"/>
      <c r="H104" s="85"/>
    </row>
    <row r="105" spans="1:6" ht="14.25">
      <c r="A105" s="81">
        <v>73</v>
      </c>
      <c r="B105" s="12" t="s">
        <v>378</v>
      </c>
      <c r="C105" s="15" t="s">
        <v>992</v>
      </c>
      <c r="D105" s="14" t="s">
        <v>993</v>
      </c>
      <c r="E105" s="87">
        <v>217985</v>
      </c>
      <c r="F105" s="99">
        <v>194702</v>
      </c>
    </row>
    <row r="106" spans="1:6" ht="15">
      <c r="A106" s="81">
        <v>74</v>
      </c>
      <c r="B106" s="12" t="s">
        <v>1754</v>
      </c>
      <c r="C106" s="13" t="s">
        <v>994</v>
      </c>
      <c r="D106" s="14" t="s">
        <v>995</v>
      </c>
      <c r="E106" s="87"/>
      <c r="F106" s="99"/>
    </row>
    <row r="107" spans="1:11" ht="15">
      <c r="A107" s="81"/>
      <c r="B107" s="12"/>
      <c r="C107" s="21" t="s">
        <v>996</v>
      </c>
      <c r="D107" s="14" t="s">
        <v>997</v>
      </c>
      <c r="E107" s="86">
        <f>E68+E71+E72+E80+E106</f>
        <v>495947201</v>
      </c>
      <c r="F107" s="100">
        <f>F68+F71+F72+F80+F106</f>
        <v>495984145</v>
      </c>
      <c r="I107" s="64"/>
      <c r="J107" s="65" t="s">
        <v>717</v>
      </c>
      <c r="K107" s="64"/>
    </row>
    <row r="108" spans="1:11" ht="15" thickBot="1">
      <c r="A108" s="82">
        <v>75</v>
      </c>
      <c r="B108" s="147" t="s">
        <v>1755</v>
      </c>
      <c r="C108" s="148" t="s">
        <v>998</v>
      </c>
      <c r="D108" s="149" t="s">
        <v>999</v>
      </c>
      <c r="E108" s="101"/>
      <c r="F108" s="102"/>
      <c r="I108" s="66" t="str">
        <f>IF(E65-E107&lt;&gt;0,"ИМА ГРЕШКА ВО КОЛОНА 5","OK")</f>
        <v>OK</v>
      </c>
      <c r="J108" s="66" t="str">
        <f>IF(H65-F107&lt;&gt;0,"ИМА ГРЕШКА ВО КОЛОНА 8","OK")</f>
        <v>OK</v>
      </c>
      <c r="K108" s="64"/>
    </row>
    <row r="109" spans="2:9" ht="15" thickTop="1">
      <c r="B109" s="329"/>
      <c r="C109" s="329"/>
      <c r="D109" s="329"/>
      <c r="E109" s="97"/>
      <c r="F109" s="97"/>
      <c r="I109" s="3" t="s">
        <v>593</v>
      </c>
    </row>
    <row r="110" spans="2:4" ht="14.25" hidden="1">
      <c r="B110" s="328"/>
      <c r="C110" s="328"/>
      <c r="D110" s="328"/>
    </row>
    <row r="111" spans="2:4" ht="14.25" hidden="1">
      <c r="B111" s="328"/>
      <c r="C111" s="328"/>
      <c r="D111" s="328"/>
    </row>
    <row r="112" spans="2:6" ht="15">
      <c r="B112" s="45" t="s">
        <v>1107</v>
      </c>
      <c r="C112" s="266"/>
      <c r="D112" s="46"/>
      <c r="E112" s="295">
        <f>E65-E107</f>
        <v>0</v>
      </c>
      <c r="F112" s="295">
        <f>H65-F107</f>
        <v>0</v>
      </c>
    </row>
    <row r="113" spans="2:4" ht="14.25">
      <c r="B113" s="45" t="s">
        <v>1261</v>
      </c>
      <c r="C113" s="266"/>
      <c r="D113" s="46"/>
    </row>
    <row r="114" spans="2:4" ht="14.25" hidden="1">
      <c r="B114" s="9"/>
      <c r="C114" s="266"/>
      <c r="D114" s="46"/>
    </row>
    <row r="115" spans="2:4" ht="14.25" hidden="1">
      <c r="B115" s="9"/>
      <c r="C115" s="266"/>
      <c r="D115" s="46"/>
    </row>
    <row r="116" spans="2:4" ht="14.25">
      <c r="B116" s="45" t="s">
        <v>627</v>
      </c>
      <c r="C116" s="266"/>
      <c r="D116" s="46"/>
    </row>
    <row r="117" spans="2:4" ht="14.25" hidden="1">
      <c r="B117" s="9"/>
      <c r="C117" s="266"/>
      <c r="D117" s="46"/>
    </row>
    <row r="118" spans="2:4" ht="14.25" hidden="1">
      <c r="B118" s="9"/>
      <c r="C118" s="266"/>
      <c r="D118" s="46"/>
    </row>
    <row r="119" spans="2:4" ht="14.25" hidden="1">
      <c r="B119" s="9"/>
      <c r="C119" s="266"/>
      <c r="D119" s="46"/>
    </row>
    <row r="120" spans="2:4" ht="14.25">
      <c r="B120" s="256" t="s">
        <v>1000</v>
      </c>
      <c r="C120" s="266"/>
      <c r="D120" s="46"/>
    </row>
    <row r="121" spans="2:4" ht="14.25" hidden="1">
      <c r="B121" s="9"/>
      <c r="C121" s="266"/>
      <c r="D121" s="46"/>
    </row>
    <row r="122" spans="2:4" ht="14.25" hidden="1">
      <c r="B122" s="9"/>
      <c r="C122" s="266"/>
      <c r="D122" s="46"/>
    </row>
    <row r="123" spans="2:4" ht="14.25">
      <c r="B123" s="45" t="s">
        <v>1001</v>
      </c>
      <c r="C123" s="266"/>
      <c r="D123" s="46"/>
    </row>
    <row r="124" spans="2:4" ht="14.25" hidden="1">
      <c r="B124" s="9"/>
      <c r="C124" s="266"/>
      <c r="D124" s="46"/>
    </row>
    <row r="125" spans="2:4" ht="14.25" hidden="1">
      <c r="B125" s="9"/>
      <c r="C125" s="266"/>
      <c r="D125" s="46"/>
    </row>
    <row r="126" spans="2:4" ht="14.25">
      <c r="B126" s="45" t="s">
        <v>1002</v>
      </c>
      <c r="C126" s="266"/>
      <c r="D126" s="46"/>
    </row>
    <row r="127" spans="2:4" ht="14.25">
      <c r="B127" s="256" t="s">
        <v>1003</v>
      </c>
      <c r="C127" s="266"/>
      <c r="D127" s="46"/>
    </row>
    <row r="128" spans="2:3" ht="14.25">
      <c r="B128" s="328"/>
      <c r="C128" s="328"/>
    </row>
    <row r="129" spans="2:3" ht="14.25">
      <c r="B129" s="328"/>
      <c r="C129" s="328"/>
    </row>
    <row r="130" spans="2:3" ht="14.25">
      <c r="B130" s="9"/>
      <c r="C130" s="9"/>
    </row>
    <row r="131" spans="2:3" ht="14.25">
      <c r="B131" s="9"/>
      <c r="C131" s="9"/>
    </row>
    <row r="132" spans="2:3" ht="14.25">
      <c r="B132" s="9"/>
      <c r="C132" s="9"/>
    </row>
    <row r="133" spans="2:3" ht="14.25">
      <c r="B133" s="9"/>
      <c r="C133" s="9"/>
    </row>
  </sheetData>
  <sheetProtection password="C714" sheet="1"/>
  <mergeCells count="17">
    <mergeCell ref="H13:H14"/>
    <mergeCell ref="B129:C129"/>
    <mergeCell ref="B128:C128"/>
    <mergeCell ref="B109:D109"/>
    <mergeCell ref="B110:D110"/>
    <mergeCell ref="B111:D111"/>
    <mergeCell ref="D11:D14"/>
    <mergeCell ref="A9:C9"/>
    <mergeCell ref="A10:C10"/>
    <mergeCell ref="A11:A14"/>
    <mergeCell ref="B11:B14"/>
    <mergeCell ref="C11:C14"/>
    <mergeCell ref="E11:H11"/>
    <mergeCell ref="E12:E14"/>
    <mergeCell ref="F12:H12"/>
    <mergeCell ref="F13:F14"/>
    <mergeCell ref="G13:G14"/>
  </mergeCells>
  <dataValidations count="2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H66">
      <formula1>0</formula1>
      <formula2>99999999999</formula2>
    </dataValidation>
    <dataValidation type="whole" allowBlank="1" showInputMessage="1" showErrorMessage="1" errorTitle="Напомена" error="Дозволено е внесување само на позитивни, цели броеви кои содржат до 12 цифри." sqref="E68:F108">
      <formula1>0</formula1>
      <formula2>999999999999</formula2>
    </dataValidation>
  </dataValidations>
  <printOptions/>
  <pageMargins left="0.17" right="0.19" top="0.28" bottom="0.28" header="0.2" footer="0.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3"/>
  <sheetViews>
    <sheetView zoomScalePageLayoutView="0" workbookViewId="0" topLeftCell="A7">
      <pane xSplit="4" ySplit="10" topLeftCell="E116" activePane="bottomRight" state="frozen"/>
      <selection pane="topLeft" activeCell="A7" sqref="A7"/>
      <selection pane="topRight" activeCell="E7" sqref="E7"/>
      <selection pane="bottomLeft" activeCell="A17" sqref="A17"/>
      <selection pane="bottomRight" activeCell="C123" sqref="C123:F123"/>
    </sheetView>
  </sheetViews>
  <sheetFormatPr defaultColWidth="9.140625" defaultRowHeight="12.75"/>
  <cols>
    <col min="1" max="1" width="4.7109375" style="3" customWidth="1"/>
    <col min="2" max="2" width="9.140625" style="121" customWidth="1"/>
    <col min="3" max="3" width="59.00390625" style="25" customWidth="1"/>
    <col min="4" max="4" width="6.8515625" style="5" customWidth="1"/>
    <col min="5" max="6" width="15.7109375" style="83" customWidth="1"/>
    <col min="7" max="16384" width="9.140625" style="3" customWidth="1"/>
  </cols>
  <sheetData>
    <row r="1" ht="14.25">
      <c r="C1" s="4"/>
    </row>
    <row r="2" spans="3:4" ht="15">
      <c r="C2" s="6" t="s">
        <v>218</v>
      </c>
      <c r="D2" s="3"/>
    </row>
    <row r="3" spans="3:4" ht="28.5">
      <c r="C3" s="43" t="str">
        <f>'Informacii za pravnoto lice'!B7</f>
        <v>603-ЈНУ ИНСТИТУТ ЗА ФОЛКЛОР МАРКО ЦЕПЕНКОВ СКОПЈЕ</v>
      </c>
      <c r="D3" s="3"/>
    </row>
    <row r="4" spans="3:4" ht="15">
      <c r="C4" s="7" t="s">
        <v>199</v>
      </c>
      <c r="D4" s="3"/>
    </row>
    <row r="5" spans="3:4" ht="14.25">
      <c r="C5" s="44" t="str">
        <f>'Informacii za pravnoto lice'!B18</f>
        <v>Скопје</v>
      </c>
      <c r="D5" s="8"/>
    </row>
    <row r="6" spans="3:4" ht="15">
      <c r="C6" s="7" t="s">
        <v>187</v>
      </c>
      <c r="D6" s="8"/>
    </row>
    <row r="7" spans="3:4" ht="14.25">
      <c r="C7" s="44" t="str">
        <f>'Informacii za pravnoto lice'!B7</f>
        <v>603-ЈНУ ИНСТИТУТ ЗА ФОЛКЛОР МАРКО ЦЕПЕНКОВ СКОПЈЕ</v>
      </c>
      <c r="D7" s="8"/>
    </row>
    <row r="8" spans="3:4" ht="14.25">
      <c r="C8" s="8"/>
      <c r="D8" s="8"/>
    </row>
    <row r="9" spans="1:6" ht="26.25" customHeight="1">
      <c r="A9" s="305" t="s">
        <v>1004</v>
      </c>
      <c r="B9" s="334"/>
      <c r="C9" s="334"/>
      <c r="D9" s="4"/>
      <c r="E9" s="84"/>
      <c r="F9" s="84"/>
    </row>
    <row r="10" spans="1:6" ht="28.5" customHeight="1" thickBot="1">
      <c r="A10" s="307" t="str">
        <f>C126</f>
        <v>           Na den 31.12.2018 godina</v>
      </c>
      <c r="B10" s="307"/>
      <c r="C10" s="307"/>
      <c r="D10" s="4"/>
      <c r="E10" s="84" t="s">
        <v>220</v>
      </c>
      <c r="F10" s="84"/>
    </row>
    <row r="11" spans="1:6" ht="12.75" customHeight="1" thickTop="1">
      <c r="A11" s="335" t="s">
        <v>221</v>
      </c>
      <c r="B11" s="338" t="s">
        <v>222</v>
      </c>
      <c r="C11" s="314" t="s">
        <v>223</v>
      </c>
      <c r="D11" s="341" t="s">
        <v>224</v>
      </c>
      <c r="E11" s="344" t="s">
        <v>225</v>
      </c>
      <c r="F11" s="345"/>
    </row>
    <row r="12" spans="1:6" ht="14.25">
      <c r="A12" s="336"/>
      <c r="B12" s="339"/>
      <c r="C12" s="315"/>
      <c r="D12" s="342"/>
      <c r="E12" s="346"/>
      <c r="F12" s="347"/>
    </row>
    <row r="13" spans="1:6" ht="12.75" customHeight="1">
      <c r="A13" s="336"/>
      <c r="B13" s="339"/>
      <c r="C13" s="315"/>
      <c r="D13" s="342"/>
      <c r="E13" s="348" t="s">
        <v>226</v>
      </c>
      <c r="F13" s="350" t="s">
        <v>227</v>
      </c>
    </row>
    <row r="14" spans="1:6" ht="14.25">
      <c r="A14" s="337"/>
      <c r="B14" s="340"/>
      <c r="C14" s="316"/>
      <c r="D14" s="343"/>
      <c r="E14" s="349"/>
      <c r="F14" s="351"/>
    </row>
    <row r="15" spans="1:6" ht="15.75" thickBot="1">
      <c r="A15" s="159">
        <v>1</v>
      </c>
      <c r="B15" s="160">
        <v>2</v>
      </c>
      <c r="C15" s="136">
        <v>3</v>
      </c>
      <c r="D15" s="133">
        <v>4</v>
      </c>
      <c r="E15" s="137">
        <v>5</v>
      </c>
      <c r="F15" s="138">
        <v>6</v>
      </c>
    </row>
    <row r="16" spans="1:6" ht="15.75" hidden="1" thickTop="1">
      <c r="A16" s="159"/>
      <c r="B16" s="160"/>
      <c r="C16" s="126"/>
      <c r="D16" s="127" t="s">
        <v>231</v>
      </c>
      <c r="E16" s="128" t="s">
        <v>232</v>
      </c>
      <c r="F16" s="128" t="s">
        <v>233</v>
      </c>
    </row>
    <row r="17" spans="1:6" ht="30.75" thickTop="1">
      <c r="A17" s="81"/>
      <c r="B17" s="122"/>
      <c r="C17" s="49" t="s">
        <v>453</v>
      </c>
      <c r="D17" s="48" t="s">
        <v>1005</v>
      </c>
      <c r="E17" s="247">
        <f>E18+E23+E28+E36+E40+E45+E49+E55</f>
        <v>12830243</v>
      </c>
      <c r="F17" s="248">
        <f>F18+F23+F28+F36+F40+F45+F49+F55</f>
        <v>12148705</v>
      </c>
    </row>
    <row r="18" spans="1:6" ht="30">
      <c r="A18" s="81"/>
      <c r="B18" s="122"/>
      <c r="C18" s="49" t="s">
        <v>454</v>
      </c>
      <c r="D18" s="48" t="s">
        <v>1006</v>
      </c>
      <c r="E18" s="247">
        <f>SUM(E19:E22)</f>
        <v>10835560</v>
      </c>
      <c r="F18" s="248">
        <f>SUM(F19:F22)</f>
        <v>10593534</v>
      </c>
    </row>
    <row r="19" spans="1:6" ht="14.25">
      <c r="A19" s="81">
        <v>1</v>
      </c>
      <c r="B19" s="122" t="s">
        <v>594</v>
      </c>
      <c r="C19" s="50" t="s">
        <v>455</v>
      </c>
      <c r="D19" s="48" t="s">
        <v>1007</v>
      </c>
      <c r="E19" s="249">
        <v>7909958</v>
      </c>
      <c r="F19" s="250">
        <f>7149664+583566</f>
        <v>7733230</v>
      </c>
    </row>
    <row r="20" spans="1:6" ht="14.25">
      <c r="A20" s="81">
        <v>2</v>
      </c>
      <c r="B20" s="122" t="s">
        <v>595</v>
      </c>
      <c r="C20" s="50" t="s">
        <v>456</v>
      </c>
      <c r="D20" s="48" t="s">
        <v>1008</v>
      </c>
      <c r="E20" s="249">
        <v>2925602</v>
      </c>
      <c r="F20" s="250">
        <f>1906876+773343+52972+127113</f>
        <v>2860304</v>
      </c>
    </row>
    <row r="21" spans="1:6" ht="14.25">
      <c r="A21" s="81">
        <v>3</v>
      </c>
      <c r="B21" s="122" t="s">
        <v>596</v>
      </c>
      <c r="C21" s="50" t="s">
        <v>457</v>
      </c>
      <c r="D21" s="48" t="s">
        <v>1009</v>
      </c>
      <c r="E21" s="249"/>
      <c r="F21" s="250"/>
    </row>
    <row r="22" spans="1:6" ht="14.25">
      <c r="A22" s="81">
        <v>4</v>
      </c>
      <c r="B22" s="122" t="s">
        <v>597</v>
      </c>
      <c r="C22" s="50" t="s">
        <v>458</v>
      </c>
      <c r="D22" s="48" t="s">
        <v>1010</v>
      </c>
      <c r="E22" s="249"/>
      <c r="F22" s="250">
        <v>0</v>
      </c>
    </row>
    <row r="23" spans="1:6" ht="30">
      <c r="A23" s="81"/>
      <c r="B23" s="122"/>
      <c r="C23" s="49" t="s">
        <v>459</v>
      </c>
      <c r="D23" s="48" t="s">
        <v>1011</v>
      </c>
      <c r="E23" s="247">
        <f>SUM(E24:E27)</f>
        <v>0</v>
      </c>
      <c r="F23" s="248">
        <f>SUM(F24:F27)</f>
        <v>0</v>
      </c>
    </row>
    <row r="24" spans="1:6" ht="14.25">
      <c r="A24" s="81">
        <v>5</v>
      </c>
      <c r="B24" s="122" t="s">
        <v>598</v>
      </c>
      <c r="C24" s="50" t="s">
        <v>460</v>
      </c>
      <c r="D24" s="48" t="s">
        <v>1012</v>
      </c>
      <c r="E24" s="249"/>
      <c r="F24" s="250"/>
    </row>
    <row r="25" spans="1:6" ht="14.25">
      <c r="A25" s="81">
        <v>6</v>
      </c>
      <c r="B25" s="122" t="s">
        <v>599</v>
      </c>
      <c r="C25" s="50" t="s">
        <v>461</v>
      </c>
      <c r="D25" s="48" t="s">
        <v>1013</v>
      </c>
      <c r="E25" s="249"/>
      <c r="F25" s="250"/>
    </row>
    <row r="26" spans="1:6" ht="14.25">
      <c r="A26" s="81">
        <v>7</v>
      </c>
      <c r="B26" s="122" t="s">
        <v>600</v>
      </c>
      <c r="C26" s="50" t="s">
        <v>462</v>
      </c>
      <c r="D26" s="48" t="s">
        <v>1014</v>
      </c>
      <c r="E26" s="249"/>
      <c r="F26" s="250"/>
    </row>
    <row r="27" spans="1:6" ht="14.25">
      <c r="A27" s="81">
        <v>8</v>
      </c>
      <c r="B27" s="122" t="s">
        <v>601</v>
      </c>
      <c r="C27" s="50" t="s">
        <v>1634</v>
      </c>
      <c r="D27" s="48" t="s">
        <v>1015</v>
      </c>
      <c r="E27" s="249"/>
      <c r="F27" s="250"/>
    </row>
    <row r="28" spans="1:6" ht="15">
      <c r="A28" s="81"/>
      <c r="B28" s="122"/>
      <c r="C28" s="49" t="s">
        <v>463</v>
      </c>
      <c r="D28" s="48" t="s">
        <v>1016</v>
      </c>
      <c r="E28" s="247">
        <f>SUM(E29:E35)</f>
        <v>1948859</v>
      </c>
      <c r="F28" s="248">
        <f>SUM(F29:F35)</f>
        <v>1555171</v>
      </c>
    </row>
    <row r="29" spans="1:6" ht="14.25">
      <c r="A29" s="81">
        <v>9</v>
      </c>
      <c r="B29" s="122" t="s">
        <v>602</v>
      </c>
      <c r="C29" s="50" t="s">
        <v>464</v>
      </c>
      <c r="D29" s="48" t="s">
        <v>1017</v>
      </c>
      <c r="E29" s="249">
        <v>406815</v>
      </c>
      <c r="F29" s="250">
        <f>8200+14400+23176+115800+7422</f>
        <v>168998</v>
      </c>
    </row>
    <row r="30" spans="1:6" ht="28.5">
      <c r="A30" s="81">
        <v>10</v>
      </c>
      <c r="B30" s="122" t="s">
        <v>603</v>
      </c>
      <c r="C30" s="50" t="s">
        <v>465</v>
      </c>
      <c r="D30" s="48" t="s">
        <v>1018</v>
      </c>
      <c r="E30" s="249">
        <v>587188</v>
      </c>
      <c r="F30" s="250">
        <f>132838+1272+30492+204762+56597+9440+30000+8351</f>
        <v>473752</v>
      </c>
    </row>
    <row r="31" spans="1:6" ht="14.25">
      <c r="A31" s="81">
        <v>11</v>
      </c>
      <c r="B31" s="122">
        <v>423</v>
      </c>
      <c r="C31" s="50" t="s">
        <v>625</v>
      </c>
      <c r="D31" s="48" t="s">
        <v>1019</v>
      </c>
      <c r="E31" s="249">
        <v>224459</v>
      </c>
      <c r="F31" s="250">
        <f>49137+7355+2000+24869+41876+18643+8694+56161</f>
        <v>208735</v>
      </c>
    </row>
    <row r="32" spans="1:6" ht="14.25">
      <c r="A32" s="81">
        <v>12</v>
      </c>
      <c r="B32" s="122">
        <v>424</v>
      </c>
      <c r="C32" s="50" t="s">
        <v>466</v>
      </c>
      <c r="D32" s="48" t="s">
        <v>1020</v>
      </c>
      <c r="E32" s="249">
        <v>295096</v>
      </c>
      <c r="F32" s="250">
        <f>21360+56560+182350+40923</f>
        <v>301193</v>
      </c>
    </row>
    <row r="33" spans="1:6" ht="14.25">
      <c r="A33" s="81">
        <v>13</v>
      </c>
      <c r="B33" s="122">
        <v>425</v>
      </c>
      <c r="C33" s="50" t="s">
        <v>467</v>
      </c>
      <c r="D33" s="48" t="s">
        <v>1021</v>
      </c>
      <c r="E33" s="249">
        <v>321842</v>
      </c>
      <c r="F33" s="250">
        <f>4330+1000+106417+187729</f>
        <v>299476</v>
      </c>
    </row>
    <row r="34" spans="1:6" ht="14.25">
      <c r="A34" s="81">
        <v>14</v>
      </c>
      <c r="B34" s="122">
        <v>426</v>
      </c>
      <c r="C34" s="50" t="s">
        <v>468</v>
      </c>
      <c r="D34" s="48" t="s">
        <v>1022</v>
      </c>
      <c r="E34" s="249">
        <v>113459</v>
      </c>
      <c r="F34" s="250">
        <f>3000+21146+60890+6951+11030</f>
        <v>103017</v>
      </c>
    </row>
    <row r="35" spans="1:6" ht="14.25">
      <c r="A35" s="81">
        <v>15</v>
      </c>
      <c r="B35" s="122">
        <v>427</v>
      </c>
      <c r="C35" s="50" t="s">
        <v>469</v>
      </c>
      <c r="D35" s="48" t="s">
        <v>1023</v>
      </c>
      <c r="E35" s="249"/>
      <c r="F35" s="250"/>
    </row>
    <row r="36" spans="1:6" ht="33.75" customHeight="1">
      <c r="A36" s="81"/>
      <c r="B36" s="122"/>
      <c r="C36" s="49" t="s">
        <v>470</v>
      </c>
      <c r="D36" s="48" t="s">
        <v>1024</v>
      </c>
      <c r="E36" s="247">
        <f>SUM(E37:E39)</f>
        <v>0</v>
      </c>
      <c r="F36" s="248">
        <f>SUM(F37:F39)</f>
        <v>0</v>
      </c>
    </row>
    <row r="37" spans="1:6" ht="14.25">
      <c r="A37" s="81">
        <v>16</v>
      </c>
      <c r="B37" s="122" t="s">
        <v>604</v>
      </c>
      <c r="C37" s="50" t="s">
        <v>471</v>
      </c>
      <c r="D37" s="48" t="s">
        <v>1025</v>
      </c>
      <c r="E37" s="249"/>
      <c r="F37" s="250"/>
    </row>
    <row r="38" spans="1:6" ht="14.25">
      <c r="A38" s="81">
        <v>17</v>
      </c>
      <c r="B38" s="122" t="s">
        <v>605</v>
      </c>
      <c r="C38" s="50" t="s">
        <v>472</v>
      </c>
      <c r="D38" s="48" t="s">
        <v>1026</v>
      </c>
      <c r="E38" s="249"/>
      <c r="F38" s="250"/>
    </row>
    <row r="39" spans="1:6" ht="14.25">
      <c r="A39" s="81">
        <v>18</v>
      </c>
      <c r="B39" s="122" t="s">
        <v>606</v>
      </c>
      <c r="C39" s="50" t="s">
        <v>473</v>
      </c>
      <c r="D39" s="48" t="s">
        <v>1027</v>
      </c>
      <c r="E39" s="249"/>
      <c r="F39" s="250"/>
    </row>
    <row r="40" spans="1:6" ht="30">
      <c r="A40" s="81"/>
      <c r="B40" s="122"/>
      <c r="C40" s="49" t="s">
        <v>474</v>
      </c>
      <c r="D40" s="48" t="s">
        <v>1028</v>
      </c>
      <c r="E40" s="247">
        <f>SUM(E41:E44)</f>
        <v>0</v>
      </c>
      <c r="F40" s="248">
        <f>SUM(F41:F44)</f>
        <v>0</v>
      </c>
    </row>
    <row r="41" spans="1:6" ht="14.25">
      <c r="A41" s="81">
        <v>19</v>
      </c>
      <c r="B41" s="122" t="s">
        <v>607</v>
      </c>
      <c r="C41" s="50" t="s">
        <v>475</v>
      </c>
      <c r="D41" s="48" t="s">
        <v>1029</v>
      </c>
      <c r="E41" s="249"/>
      <c r="F41" s="250"/>
    </row>
    <row r="42" spans="1:6" ht="14.25">
      <c r="A42" s="81">
        <v>20</v>
      </c>
      <c r="B42" s="122" t="s">
        <v>608</v>
      </c>
      <c r="C42" s="50" t="s">
        <v>476</v>
      </c>
      <c r="D42" s="48" t="s">
        <v>1030</v>
      </c>
      <c r="E42" s="249"/>
      <c r="F42" s="250"/>
    </row>
    <row r="43" spans="1:6" ht="14.25">
      <c r="A43" s="81">
        <v>21</v>
      </c>
      <c r="B43" s="122" t="s">
        <v>609</v>
      </c>
      <c r="C43" s="50" t="s">
        <v>477</v>
      </c>
      <c r="D43" s="48" t="s">
        <v>1031</v>
      </c>
      <c r="E43" s="249"/>
      <c r="F43" s="250"/>
    </row>
    <row r="44" spans="1:6" ht="14.25">
      <c r="A44" s="81">
        <v>22</v>
      </c>
      <c r="B44" s="122" t="s">
        <v>610</v>
      </c>
      <c r="C44" s="50" t="s">
        <v>478</v>
      </c>
      <c r="D44" s="48" t="s">
        <v>1032</v>
      </c>
      <c r="E44" s="249"/>
      <c r="F44" s="250"/>
    </row>
    <row r="45" spans="1:6" ht="15">
      <c r="A45" s="81"/>
      <c r="B45" s="122"/>
      <c r="C45" s="71" t="s">
        <v>626</v>
      </c>
      <c r="D45" s="48" t="s">
        <v>1033</v>
      </c>
      <c r="E45" s="247">
        <f>SUM(E46:E48)</f>
        <v>0</v>
      </c>
      <c r="F45" s="248">
        <f>SUM(F46:F48)</f>
        <v>0</v>
      </c>
    </row>
    <row r="46" spans="1:6" ht="14.25">
      <c r="A46" s="81">
        <v>23</v>
      </c>
      <c r="B46" s="122" t="s">
        <v>611</v>
      </c>
      <c r="C46" s="50" t="s">
        <v>479</v>
      </c>
      <c r="D46" s="48" t="s">
        <v>1034</v>
      </c>
      <c r="E46" s="249"/>
      <c r="F46" s="250"/>
    </row>
    <row r="47" spans="1:6" ht="14.25">
      <c r="A47" s="81">
        <v>24</v>
      </c>
      <c r="B47" s="122" t="s">
        <v>612</v>
      </c>
      <c r="C47" s="50" t="s">
        <v>480</v>
      </c>
      <c r="D47" s="48" t="s">
        <v>1035</v>
      </c>
      <c r="E47" s="249"/>
      <c r="F47" s="250"/>
    </row>
    <row r="48" spans="1:6" ht="14.25">
      <c r="A48" s="81">
        <v>25</v>
      </c>
      <c r="B48" s="122" t="s">
        <v>613</v>
      </c>
      <c r="C48" s="50" t="s">
        <v>481</v>
      </c>
      <c r="D48" s="48" t="s">
        <v>1036</v>
      </c>
      <c r="E48" s="249"/>
      <c r="F48" s="250"/>
    </row>
    <row r="49" spans="1:6" ht="15">
      <c r="A49" s="81"/>
      <c r="B49" s="122"/>
      <c r="C49" s="49" t="s">
        <v>482</v>
      </c>
      <c r="D49" s="48" t="s">
        <v>1037</v>
      </c>
      <c r="E49" s="247">
        <f>SUM(E50:E54)</f>
        <v>45824</v>
      </c>
      <c r="F49" s="248">
        <f>SUM(F50:F54)</f>
        <v>0</v>
      </c>
    </row>
    <row r="50" spans="1:256" ht="14.25">
      <c r="A50" s="81">
        <v>26</v>
      </c>
      <c r="B50" s="122" t="s">
        <v>614</v>
      </c>
      <c r="C50" s="50" t="s">
        <v>483</v>
      </c>
      <c r="D50" s="48" t="s">
        <v>1038</v>
      </c>
      <c r="E50" s="249"/>
      <c r="F50" s="250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</row>
    <row r="51" spans="1:256" ht="14.25">
      <c r="A51" s="81">
        <v>27</v>
      </c>
      <c r="B51" s="122" t="s">
        <v>615</v>
      </c>
      <c r="C51" s="50" t="s">
        <v>484</v>
      </c>
      <c r="D51" s="48" t="s">
        <v>1039</v>
      </c>
      <c r="E51" s="249"/>
      <c r="F51" s="250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pans="1:6" ht="15.75" customHeight="1">
      <c r="A52" s="81">
        <v>28</v>
      </c>
      <c r="B52" s="122" t="s">
        <v>616</v>
      </c>
      <c r="C52" s="50" t="s">
        <v>485</v>
      </c>
      <c r="D52" s="48" t="s">
        <v>1040</v>
      </c>
      <c r="E52" s="249"/>
      <c r="F52" s="250"/>
    </row>
    <row r="53" spans="1:6" ht="15.75" customHeight="1">
      <c r="A53" s="81">
        <v>29</v>
      </c>
      <c r="B53" s="122" t="s">
        <v>617</v>
      </c>
      <c r="C53" s="50" t="s">
        <v>486</v>
      </c>
      <c r="D53" s="48" t="s">
        <v>1041</v>
      </c>
      <c r="E53" s="249">
        <v>45824</v>
      </c>
      <c r="F53" s="250"/>
    </row>
    <row r="54" spans="1:6" ht="15.75" customHeight="1">
      <c r="A54" s="81">
        <v>30</v>
      </c>
      <c r="B54" s="122" t="s">
        <v>618</v>
      </c>
      <c r="C54" s="50" t="s">
        <v>1635</v>
      </c>
      <c r="D54" s="48" t="s">
        <v>1042</v>
      </c>
      <c r="E54" s="249"/>
      <c r="F54" s="250"/>
    </row>
    <row r="55" spans="1:6" ht="15">
      <c r="A55" s="81"/>
      <c r="B55" s="122"/>
      <c r="C55" s="49" t="s">
        <v>487</v>
      </c>
      <c r="D55" s="48" t="s">
        <v>1043</v>
      </c>
      <c r="E55" s="247">
        <f>SUM(E56:E59)</f>
        <v>0</v>
      </c>
      <c r="F55" s="248">
        <f>SUM(F56:F59)</f>
        <v>0</v>
      </c>
    </row>
    <row r="56" spans="1:6" ht="14.25">
      <c r="A56" s="81">
        <v>31</v>
      </c>
      <c r="B56" s="122" t="s">
        <v>619</v>
      </c>
      <c r="C56" s="50" t="s">
        <v>1529</v>
      </c>
      <c r="D56" s="48" t="s">
        <v>1044</v>
      </c>
      <c r="E56" s="249"/>
      <c r="F56" s="250"/>
    </row>
    <row r="57" spans="1:6" ht="16.5" customHeight="1">
      <c r="A57" s="81">
        <v>32</v>
      </c>
      <c r="B57" s="122" t="s">
        <v>620</v>
      </c>
      <c r="C57" s="50" t="s">
        <v>1530</v>
      </c>
      <c r="D57" s="48" t="s">
        <v>1045</v>
      </c>
      <c r="E57" s="249"/>
      <c r="F57" s="250"/>
    </row>
    <row r="58" spans="1:6" ht="15.75" customHeight="1">
      <c r="A58" s="81">
        <v>33</v>
      </c>
      <c r="B58" s="122" t="s">
        <v>621</v>
      </c>
      <c r="C58" s="50" t="s">
        <v>1531</v>
      </c>
      <c r="D58" s="48" t="s">
        <v>1046</v>
      </c>
      <c r="E58" s="249"/>
      <c r="F58" s="250"/>
    </row>
    <row r="59" spans="1:6" ht="29.25" customHeight="1">
      <c r="A59" s="81">
        <v>34</v>
      </c>
      <c r="B59" s="122" t="s">
        <v>622</v>
      </c>
      <c r="C59" s="50" t="s">
        <v>1532</v>
      </c>
      <c r="D59" s="48" t="s">
        <v>1047</v>
      </c>
      <c r="E59" s="249"/>
      <c r="F59" s="250"/>
    </row>
    <row r="60" spans="1:6" ht="15">
      <c r="A60" s="81"/>
      <c r="B60" s="122"/>
      <c r="C60" s="49" t="s">
        <v>1533</v>
      </c>
      <c r="D60" s="48" t="s">
        <v>1048</v>
      </c>
      <c r="E60" s="247">
        <f>SUM(E61:E70)</f>
        <v>0</v>
      </c>
      <c r="F60" s="248">
        <f>SUM(F61:F70)</f>
        <v>199936</v>
      </c>
    </row>
    <row r="61" spans="1:6" ht="14.25">
      <c r="A61" s="81">
        <v>35</v>
      </c>
      <c r="B61" s="122" t="s">
        <v>623</v>
      </c>
      <c r="C61" s="50" t="s">
        <v>1636</v>
      </c>
      <c r="D61" s="48" t="s">
        <v>1049</v>
      </c>
      <c r="E61" s="249"/>
      <c r="F61" s="250">
        <v>199936</v>
      </c>
    </row>
    <row r="62" spans="1:6" ht="14.25">
      <c r="A62" s="81">
        <v>36</v>
      </c>
      <c r="B62" s="122">
        <f>B61+1</f>
        <v>481</v>
      </c>
      <c r="C62" s="50" t="s">
        <v>1566</v>
      </c>
      <c r="D62" s="48" t="s">
        <v>1050</v>
      </c>
      <c r="E62" s="249"/>
      <c r="F62" s="250"/>
    </row>
    <row r="63" spans="1:6" ht="14.25">
      <c r="A63" s="81">
        <v>37</v>
      </c>
      <c r="B63" s="122">
        <f aca="true" t="shared" si="0" ref="B63:B70">B62+1</f>
        <v>482</v>
      </c>
      <c r="C63" s="50" t="s">
        <v>1637</v>
      </c>
      <c r="D63" s="48" t="s">
        <v>1051</v>
      </c>
      <c r="E63" s="249"/>
      <c r="F63" s="250"/>
    </row>
    <row r="64" spans="1:6" ht="16.5" customHeight="1">
      <c r="A64" s="81">
        <v>38</v>
      </c>
      <c r="B64" s="122">
        <f t="shared" si="0"/>
        <v>483</v>
      </c>
      <c r="C64" s="50" t="s">
        <v>1638</v>
      </c>
      <c r="D64" s="48" t="s">
        <v>1052</v>
      </c>
      <c r="E64" s="249"/>
      <c r="F64" s="250"/>
    </row>
    <row r="65" spans="1:6" ht="15" thickBot="1">
      <c r="A65" s="82">
        <v>39</v>
      </c>
      <c r="B65" s="122">
        <f t="shared" si="0"/>
        <v>484</v>
      </c>
      <c r="C65" s="50" t="s">
        <v>1639</v>
      </c>
      <c r="D65" s="48" t="s">
        <v>1053</v>
      </c>
      <c r="E65" s="249"/>
      <c r="F65" s="250"/>
    </row>
    <row r="66" spans="1:6" ht="15.75" thickTop="1">
      <c r="A66" s="161">
        <v>40</v>
      </c>
      <c r="B66" s="122">
        <f t="shared" si="0"/>
        <v>485</v>
      </c>
      <c r="C66" s="255" t="s">
        <v>1640</v>
      </c>
      <c r="D66" s="48" t="s">
        <v>1054</v>
      </c>
      <c r="E66" s="249"/>
      <c r="F66" s="250"/>
    </row>
    <row r="67" spans="1:6" ht="14.25">
      <c r="A67" s="81">
        <v>41</v>
      </c>
      <c r="B67" s="122">
        <f t="shared" si="0"/>
        <v>486</v>
      </c>
      <c r="C67" s="50" t="s">
        <v>1641</v>
      </c>
      <c r="D67" s="48" t="s">
        <v>1055</v>
      </c>
      <c r="E67" s="249"/>
      <c r="F67" s="250"/>
    </row>
    <row r="68" spans="1:6" ht="14.25">
      <c r="A68" s="81">
        <v>42</v>
      </c>
      <c r="B68" s="122">
        <f t="shared" si="0"/>
        <v>487</v>
      </c>
      <c r="C68" s="50" t="s">
        <v>1642</v>
      </c>
      <c r="D68" s="48" t="s">
        <v>1056</v>
      </c>
      <c r="E68" s="249"/>
      <c r="F68" s="250"/>
    </row>
    <row r="69" spans="1:6" ht="14.25">
      <c r="A69" s="81">
        <v>43</v>
      </c>
      <c r="B69" s="122">
        <f t="shared" si="0"/>
        <v>488</v>
      </c>
      <c r="C69" s="50" t="s">
        <v>1643</v>
      </c>
      <c r="D69" s="48" t="s">
        <v>1057</v>
      </c>
      <c r="E69" s="249"/>
      <c r="F69" s="250"/>
    </row>
    <row r="70" spans="1:6" ht="26.25" customHeight="1">
      <c r="A70" s="81">
        <v>44</v>
      </c>
      <c r="B70" s="122">
        <f t="shared" si="0"/>
        <v>489</v>
      </c>
      <c r="C70" s="50" t="s">
        <v>503</v>
      </c>
      <c r="D70" s="48" t="s">
        <v>1058</v>
      </c>
      <c r="E70" s="249"/>
      <c r="F70" s="250"/>
    </row>
    <row r="71" spans="1:6" ht="15">
      <c r="A71" s="81"/>
      <c r="B71" s="122"/>
      <c r="C71" s="49" t="s">
        <v>1534</v>
      </c>
      <c r="D71" s="48" t="s">
        <v>504</v>
      </c>
      <c r="E71" s="247">
        <f>SUM(E72:E74)</f>
        <v>0</v>
      </c>
      <c r="F71" s="248">
        <f>SUM(F72:F74)</f>
        <v>0</v>
      </c>
    </row>
    <row r="72" spans="1:6" ht="28.5">
      <c r="A72" s="81">
        <v>45</v>
      </c>
      <c r="B72" s="122">
        <v>491</v>
      </c>
      <c r="C72" s="50" t="s">
        <v>1535</v>
      </c>
      <c r="D72" s="48" t="s">
        <v>1059</v>
      </c>
      <c r="E72" s="249"/>
      <c r="F72" s="250"/>
    </row>
    <row r="73" spans="1:6" ht="14.25">
      <c r="A73" s="81">
        <v>46</v>
      </c>
      <c r="B73" s="122">
        <v>492</v>
      </c>
      <c r="C73" s="50" t="s">
        <v>1536</v>
      </c>
      <c r="D73" s="48" t="s">
        <v>1060</v>
      </c>
      <c r="E73" s="249"/>
      <c r="F73" s="250"/>
    </row>
    <row r="74" spans="1:6" ht="14.25">
      <c r="A74" s="81">
        <v>47</v>
      </c>
      <c r="B74" s="122">
        <v>493</v>
      </c>
      <c r="C74" s="50" t="s">
        <v>1537</v>
      </c>
      <c r="D74" s="48" t="s">
        <v>1061</v>
      </c>
      <c r="E74" s="249"/>
      <c r="F74" s="250"/>
    </row>
    <row r="75" spans="1:6" ht="15">
      <c r="A75" s="81"/>
      <c r="B75" s="122"/>
      <c r="C75" s="49" t="s">
        <v>1538</v>
      </c>
      <c r="D75" s="48" t="s">
        <v>1062</v>
      </c>
      <c r="E75" s="253">
        <f>E17+E60+E71</f>
        <v>12830243</v>
      </c>
      <c r="F75" s="254">
        <f>F17+F60+F71</f>
        <v>12348641</v>
      </c>
    </row>
    <row r="76" spans="1:6" ht="30">
      <c r="A76" s="81"/>
      <c r="B76" s="122"/>
      <c r="C76" s="49" t="s">
        <v>1539</v>
      </c>
      <c r="D76" s="48" t="s">
        <v>1063</v>
      </c>
      <c r="E76" s="247">
        <f>E119-E75</f>
        <v>0</v>
      </c>
      <c r="F76" s="248">
        <f>F119-F75</f>
        <v>0</v>
      </c>
    </row>
    <row r="77" spans="1:6" ht="30" customHeight="1">
      <c r="A77" s="81">
        <v>48</v>
      </c>
      <c r="B77" s="123" t="s">
        <v>624</v>
      </c>
      <c r="C77" s="49" t="s">
        <v>1540</v>
      </c>
      <c r="D77" s="48" t="s">
        <v>1064</v>
      </c>
      <c r="E77" s="249"/>
      <c r="F77" s="250"/>
    </row>
    <row r="78" spans="1:6" ht="30">
      <c r="A78" s="81"/>
      <c r="B78" s="122"/>
      <c r="C78" s="49" t="s">
        <v>1541</v>
      </c>
      <c r="D78" s="48" t="s">
        <v>1065</v>
      </c>
      <c r="E78" s="247">
        <f>E76-E77</f>
        <v>0</v>
      </c>
      <c r="F78" s="248">
        <f>F76-F77</f>
        <v>0</v>
      </c>
    </row>
    <row r="79" spans="1:6" ht="30">
      <c r="A79" s="81"/>
      <c r="B79" s="122"/>
      <c r="C79" s="49" t="s">
        <v>1542</v>
      </c>
      <c r="D79" s="48" t="s">
        <v>1066</v>
      </c>
      <c r="E79" s="247">
        <f>SUM(E80:E82)</f>
        <v>0</v>
      </c>
      <c r="F79" s="248">
        <f>SUM(F80:F82)</f>
        <v>0</v>
      </c>
    </row>
    <row r="80" spans="1:6" ht="14.25">
      <c r="A80" s="81">
        <v>49</v>
      </c>
      <c r="B80" s="122">
        <v>830</v>
      </c>
      <c r="C80" s="50" t="s">
        <v>1543</v>
      </c>
      <c r="D80" s="48" t="s">
        <v>1067</v>
      </c>
      <c r="E80" s="249"/>
      <c r="F80" s="250"/>
    </row>
    <row r="81" spans="1:6" ht="14.25">
      <c r="A81" s="81">
        <v>50</v>
      </c>
      <c r="B81" s="122">
        <v>831</v>
      </c>
      <c r="C81" s="50" t="s">
        <v>1544</v>
      </c>
      <c r="D81" s="48" t="s">
        <v>1068</v>
      </c>
      <c r="E81" s="249"/>
      <c r="F81" s="250"/>
    </row>
    <row r="82" spans="1:6" ht="14.25">
      <c r="A82" s="81">
        <v>51</v>
      </c>
      <c r="B82" s="122">
        <v>833</v>
      </c>
      <c r="C82" s="50" t="s">
        <v>1545</v>
      </c>
      <c r="D82" s="48" t="s">
        <v>1069</v>
      </c>
      <c r="E82" s="249"/>
      <c r="F82" s="250"/>
    </row>
    <row r="83" spans="1:6" ht="30">
      <c r="A83" s="81"/>
      <c r="B83" s="122"/>
      <c r="C83" s="49" t="s">
        <v>1546</v>
      </c>
      <c r="D83" s="48" t="s">
        <v>1070</v>
      </c>
      <c r="E83" s="253">
        <f>IF(E77&gt;E76,E75+E77,E75+E76)</f>
        <v>12830243</v>
      </c>
      <c r="F83" s="254">
        <f>IF(F77&gt;F76,F75+F77,F75+F76)</f>
        <v>12348641</v>
      </c>
    </row>
    <row r="84" spans="1:6" ht="15">
      <c r="A84" s="81"/>
      <c r="B84" s="122"/>
      <c r="C84" s="49" t="s">
        <v>1547</v>
      </c>
      <c r="D84" s="48" t="s">
        <v>1071</v>
      </c>
      <c r="E84" s="247">
        <f>SUM(E85:E92)</f>
        <v>0</v>
      </c>
      <c r="F84" s="248">
        <f>SUM(F85:F92)</f>
        <v>0</v>
      </c>
    </row>
    <row r="85" spans="1:6" ht="28.5">
      <c r="A85" s="81">
        <v>52</v>
      </c>
      <c r="B85" s="122">
        <v>711</v>
      </c>
      <c r="C85" s="50" t="s">
        <v>489</v>
      </c>
      <c r="D85" s="48" t="s">
        <v>1072</v>
      </c>
      <c r="E85" s="249"/>
      <c r="F85" s="250"/>
    </row>
    <row r="86" spans="1:6" ht="14.25">
      <c r="A86" s="81">
        <v>53</v>
      </c>
      <c r="B86" s="122">
        <v>712</v>
      </c>
      <c r="C86" s="50" t="s">
        <v>490</v>
      </c>
      <c r="D86" s="48" t="s">
        <v>1073</v>
      </c>
      <c r="E86" s="249"/>
      <c r="F86" s="250"/>
    </row>
    <row r="87" spans="1:6" ht="14.25">
      <c r="A87" s="81">
        <v>54</v>
      </c>
      <c r="B87" s="122">
        <v>713</v>
      </c>
      <c r="C87" s="50" t="s">
        <v>491</v>
      </c>
      <c r="D87" s="48" t="s">
        <v>1074</v>
      </c>
      <c r="E87" s="249"/>
      <c r="F87" s="250"/>
    </row>
    <row r="88" spans="1:6" ht="14.25">
      <c r="A88" s="81">
        <v>55</v>
      </c>
      <c r="B88" s="122">
        <v>714</v>
      </c>
      <c r="C88" s="50" t="s">
        <v>492</v>
      </c>
      <c r="D88" s="48" t="s">
        <v>1075</v>
      </c>
      <c r="E88" s="249"/>
      <c r="F88" s="250"/>
    </row>
    <row r="89" spans="1:6" ht="14.25" customHeight="1">
      <c r="A89" s="81">
        <v>56</v>
      </c>
      <c r="B89" s="122">
        <v>715</v>
      </c>
      <c r="C89" s="50" t="s">
        <v>493</v>
      </c>
      <c r="D89" s="48" t="s">
        <v>1076</v>
      </c>
      <c r="E89" s="249"/>
      <c r="F89" s="250"/>
    </row>
    <row r="90" spans="1:6" ht="14.25">
      <c r="A90" s="81">
        <v>57</v>
      </c>
      <c r="B90" s="122">
        <v>716</v>
      </c>
      <c r="C90" s="50" t="s">
        <v>494</v>
      </c>
      <c r="D90" s="48" t="s">
        <v>1077</v>
      </c>
      <c r="E90" s="249"/>
      <c r="F90" s="250"/>
    </row>
    <row r="91" spans="1:6" ht="14.25">
      <c r="A91" s="81">
        <v>58</v>
      </c>
      <c r="B91" s="122">
        <v>717</v>
      </c>
      <c r="C91" s="50" t="s">
        <v>495</v>
      </c>
      <c r="D91" s="48" t="s">
        <v>1078</v>
      </c>
      <c r="E91" s="249"/>
      <c r="F91" s="250"/>
    </row>
    <row r="92" spans="1:6" ht="28.5">
      <c r="A92" s="81">
        <v>59</v>
      </c>
      <c r="B92" s="122">
        <v>718</v>
      </c>
      <c r="C92" s="50" t="s">
        <v>496</v>
      </c>
      <c r="D92" s="48" t="s">
        <v>1079</v>
      </c>
      <c r="E92" s="249"/>
      <c r="F92" s="250"/>
    </row>
    <row r="93" spans="1:6" ht="15">
      <c r="A93" s="81"/>
      <c r="B93" s="122"/>
      <c r="C93" s="49" t="s">
        <v>1548</v>
      </c>
      <c r="D93" s="48" t="s">
        <v>505</v>
      </c>
      <c r="E93" s="247">
        <f>SUM(E94:E98)</f>
        <v>0</v>
      </c>
      <c r="F93" s="248">
        <f>SUM(F94:F98)</f>
        <v>0</v>
      </c>
    </row>
    <row r="94" spans="1:6" ht="14.25">
      <c r="A94" s="81">
        <v>60</v>
      </c>
      <c r="B94" s="122">
        <v>721</v>
      </c>
      <c r="C94" s="50" t="s">
        <v>1604</v>
      </c>
      <c r="D94" s="48" t="s">
        <v>1080</v>
      </c>
      <c r="E94" s="249"/>
      <c r="F94" s="250"/>
    </row>
    <row r="95" spans="1:6" ht="14.25">
      <c r="A95" s="81">
        <v>61</v>
      </c>
      <c r="B95" s="122">
        <v>722</v>
      </c>
      <c r="C95" s="50" t="s">
        <v>1605</v>
      </c>
      <c r="D95" s="48" t="s">
        <v>1081</v>
      </c>
      <c r="E95" s="249"/>
      <c r="F95" s="250"/>
    </row>
    <row r="96" spans="1:6" ht="14.25">
      <c r="A96" s="81">
        <v>62</v>
      </c>
      <c r="B96" s="122">
        <v>723</v>
      </c>
      <c r="C96" s="50" t="s">
        <v>1606</v>
      </c>
      <c r="D96" s="48" t="s">
        <v>1082</v>
      </c>
      <c r="E96" s="249"/>
      <c r="F96" s="250"/>
    </row>
    <row r="97" spans="1:6" ht="14.25">
      <c r="A97" s="81">
        <v>63</v>
      </c>
      <c r="B97" s="122">
        <v>724</v>
      </c>
      <c r="C97" s="50" t="s">
        <v>1607</v>
      </c>
      <c r="D97" s="48" t="s">
        <v>1083</v>
      </c>
      <c r="E97" s="249"/>
      <c r="F97" s="250"/>
    </row>
    <row r="98" spans="1:6" ht="14.25">
      <c r="A98" s="81">
        <v>64</v>
      </c>
      <c r="B98" s="122">
        <v>725</v>
      </c>
      <c r="C98" s="50" t="s">
        <v>488</v>
      </c>
      <c r="D98" s="48" t="s">
        <v>1084</v>
      </c>
      <c r="E98" s="249"/>
      <c r="F98" s="250"/>
    </row>
    <row r="99" spans="1:6" ht="15">
      <c r="A99" s="81"/>
      <c r="B99" s="122"/>
      <c r="C99" s="49" t="s">
        <v>1549</v>
      </c>
      <c r="D99" s="48" t="s">
        <v>1085</v>
      </c>
      <c r="E99" s="247">
        <f>SUM(E100:E103)</f>
        <v>0</v>
      </c>
      <c r="F99" s="248">
        <f>SUM(F100:F103)</f>
        <v>0</v>
      </c>
    </row>
    <row r="100" spans="1:6" ht="14.25">
      <c r="A100" s="81">
        <v>65</v>
      </c>
      <c r="B100" s="122">
        <v>731</v>
      </c>
      <c r="C100" s="50" t="s">
        <v>1550</v>
      </c>
      <c r="D100" s="48" t="s">
        <v>1086</v>
      </c>
      <c r="E100" s="249"/>
      <c r="F100" s="250"/>
    </row>
    <row r="101" spans="1:6" ht="14.25">
      <c r="A101" s="81">
        <v>66</v>
      </c>
      <c r="B101" s="122">
        <v>732</v>
      </c>
      <c r="C101" s="50" t="s">
        <v>1551</v>
      </c>
      <c r="D101" s="48" t="s">
        <v>1087</v>
      </c>
      <c r="E101" s="249"/>
      <c r="F101" s="250"/>
    </row>
    <row r="102" spans="1:6" ht="28.5">
      <c r="A102" s="81">
        <v>67</v>
      </c>
      <c r="B102" s="122">
        <v>733</v>
      </c>
      <c r="C102" s="50" t="s">
        <v>1552</v>
      </c>
      <c r="D102" s="48" t="s">
        <v>1088</v>
      </c>
      <c r="E102" s="249"/>
      <c r="F102" s="250"/>
    </row>
    <row r="103" spans="1:6" ht="14.25">
      <c r="A103" s="81">
        <v>68</v>
      </c>
      <c r="B103" s="122">
        <v>734</v>
      </c>
      <c r="C103" s="50" t="s">
        <v>1603</v>
      </c>
      <c r="D103" s="48" t="s">
        <v>1089</v>
      </c>
      <c r="E103" s="249"/>
      <c r="F103" s="250"/>
    </row>
    <row r="104" spans="1:6" ht="30">
      <c r="A104" s="81"/>
      <c r="B104" s="122"/>
      <c r="C104" s="49" t="s">
        <v>1553</v>
      </c>
      <c r="D104" s="48" t="s">
        <v>1090</v>
      </c>
      <c r="E104" s="247">
        <f>SUM(E105:E108)</f>
        <v>12830243</v>
      </c>
      <c r="F104" s="248">
        <f>SUM(F105:F108)</f>
        <v>12348641</v>
      </c>
    </row>
    <row r="105" spans="1:6" ht="14.25">
      <c r="A105" s="81">
        <v>69</v>
      </c>
      <c r="B105" s="122">
        <v>741</v>
      </c>
      <c r="C105" s="50" t="s">
        <v>1599</v>
      </c>
      <c r="D105" s="48" t="s">
        <v>1091</v>
      </c>
      <c r="E105" s="249">
        <v>12830243</v>
      </c>
      <c r="F105" s="250">
        <v>12348641</v>
      </c>
    </row>
    <row r="106" spans="1:6" ht="14.25">
      <c r="A106" s="81">
        <v>70</v>
      </c>
      <c r="B106" s="122">
        <v>742</v>
      </c>
      <c r="C106" s="50" t="s">
        <v>1600</v>
      </c>
      <c r="D106" s="48" t="s">
        <v>1092</v>
      </c>
      <c r="E106" s="249"/>
      <c r="F106" s="250"/>
    </row>
    <row r="107" spans="1:6" ht="14.25">
      <c r="A107" s="81">
        <v>71</v>
      </c>
      <c r="B107" s="122">
        <v>743</v>
      </c>
      <c r="C107" s="50" t="s">
        <v>1601</v>
      </c>
      <c r="D107" s="48" t="s">
        <v>1093</v>
      </c>
      <c r="E107" s="249"/>
      <c r="F107" s="250"/>
    </row>
    <row r="108" spans="1:6" ht="14.25">
      <c r="A108" s="81">
        <v>72</v>
      </c>
      <c r="B108" s="122">
        <v>744</v>
      </c>
      <c r="C108" s="50" t="s">
        <v>1602</v>
      </c>
      <c r="D108" s="48" t="s">
        <v>1094</v>
      </c>
      <c r="E108" s="249"/>
      <c r="F108" s="250"/>
    </row>
    <row r="109" spans="1:6" ht="15">
      <c r="A109" s="81"/>
      <c r="B109" s="122"/>
      <c r="C109" s="49" t="s">
        <v>1554</v>
      </c>
      <c r="D109" s="48" t="s">
        <v>1095</v>
      </c>
      <c r="E109" s="247">
        <f>SUM(E110:E112)</f>
        <v>0</v>
      </c>
      <c r="F109" s="248">
        <f>SUM(F110:F112)</f>
        <v>0</v>
      </c>
    </row>
    <row r="110" spans="1:6" ht="14.25">
      <c r="A110" s="81">
        <v>73</v>
      </c>
      <c r="B110" s="122">
        <v>751</v>
      </c>
      <c r="C110" s="50" t="s">
        <v>1555</v>
      </c>
      <c r="D110" s="48" t="s">
        <v>506</v>
      </c>
      <c r="E110" s="249"/>
      <c r="F110" s="250"/>
    </row>
    <row r="111" spans="1:6" ht="14.25">
      <c r="A111" s="81">
        <v>74</v>
      </c>
      <c r="B111" s="122">
        <v>753</v>
      </c>
      <c r="C111" s="50" t="s">
        <v>1556</v>
      </c>
      <c r="D111" s="48" t="s">
        <v>1096</v>
      </c>
      <c r="E111" s="249"/>
      <c r="F111" s="250"/>
    </row>
    <row r="112" spans="1:6" ht="14.25" customHeight="1">
      <c r="A112" s="81">
        <v>75</v>
      </c>
      <c r="B112" s="122">
        <v>754</v>
      </c>
      <c r="C112" s="50" t="s">
        <v>1557</v>
      </c>
      <c r="D112" s="48" t="s">
        <v>1097</v>
      </c>
      <c r="E112" s="249"/>
      <c r="F112" s="250"/>
    </row>
    <row r="113" spans="1:6" ht="14.25" customHeight="1">
      <c r="A113" s="81"/>
      <c r="B113" s="122"/>
      <c r="C113" s="49" t="s">
        <v>534</v>
      </c>
      <c r="D113" s="48" t="s">
        <v>1098</v>
      </c>
      <c r="E113" s="247">
        <f>SUM(E114:E116)</f>
        <v>0</v>
      </c>
      <c r="F113" s="248">
        <f>SUM(F114:F116)</f>
        <v>0</v>
      </c>
    </row>
    <row r="114" spans="1:6" ht="14.25" customHeight="1">
      <c r="A114" s="140">
        <v>76</v>
      </c>
      <c r="B114" s="122">
        <v>761</v>
      </c>
      <c r="C114" s="50" t="s">
        <v>535</v>
      </c>
      <c r="D114" s="48" t="s">
        <v>1099</v>
      </c>
      <c r="E114" s="249"/>
      <c r="F114" s="250"/>
    </row>
    <row r="115" spans="1:6" ht="14.25" customHeight="1" thickBot="1">
      <c r="A115" s="141">
        <v>77</v>
      </c>
      <c r="B115" s="122">
        <v>762</v>
      </c>
      <c r="C115" s="50" t="s">
        <v>536</v>
      </c>
      <c r="D115" s="48" t="s">
        <v>1101</v>
      </c>
      <c r="E115" s="249"/>
      <c r="F115" s="250"/>
    </row>
    <row r="116" spans="1:6" ht="15" thickTop="1">
      <c r="A116" s="163">
        <v>78</v>
      </c>
      <c r="B116" s="124">
        <v>769</v>
      </c>
      <c r="C116" s="50" t="s">
        <v>537</v>
      </c>
      <c r="D116" s="48" t="s">
        <v>1102</v>
      </c>
      <c r="E116" s="249"/>
      <c r="F116" s="250"/>
    </row>
    <row r="117" spans="1:6" ht="15">
      <c r="A117" s="140">
        <v>79</v>
      </c>
      <c r="B117" s="124">
        <v>771</v>
      </c>
      <c r="C117" s="49" t="s">
        <v>1100</v>
      </c>
      <c r="D117" s="48" t="s">
        <v>1103</v>
      </c>
      <c r="E117" s="249"/>
      <c r="F117" s="250"/>
    </row>
    <row r="118" spans="1:6" ht="30">
      <c r="A118" s="140">
        <v>80</v>
      </c>
      <c r="B118" s="124">
        <v>781</v>
      </c>
      <c r="C118" s="49" t="s">
        <v>538</v>
      </c>
      <c r="D118" s="48" t="s">
        <v>1104</v>
      </c>
      <c r="E118" s="249"/>
      <c r="F118" s="250"/>
    </row>
    <row r="119" spans="1:9" ht="30">
      <c r="A119" s="140"/>
      <c r="B119" s="124"/>
      <c r="C119" s="49" t="s">
        <v>539</v>
      </c>
      <c r="D119" s="48" t="s">
        <v>1105</v>
      </c>
      <c r="E119" s="247">
        <f>E84+E93+E99+E104+E109+E113+E117+E118</f>
        <v>12830243</v>
      </c>
      <c r="F119" s="248">
        <f>F84+F93+F99+F104+F109+F113+F117+F118</f>
        <v>12348641</v>
      </c>
      <c r="H119" s="67" t="str">
        <f>IF(E119-E75=E76,"OK","ИМА ГРЕШКА")</f>
        <v>OK</v>
      </c>
      <c r="I119" s="67" t="str">
        <f>IF(F119-F75=F76,"OK","ИМА ГРЕШКА")</f>
        <v>OK</v>
      </c>
    </row>
    <row r="120" spans="1:6" ht="15">
      <c r="A120" s="140">
        <v>81</v>
      </c>
      <c r="B120" s="124">
        <v>890</v>
      </c>
      <c r="C120" s="49" t="s">
        <v>540</v>
      </c>
      <c r="D120" s="48" t="s">
        <v>1106</v>
      </c>
      <c r="E120" s="249"/>
      <c r="F120" s="250"/>
    </row>
    <row r="121" spans="1:6" ht="15">
      <c r="A121" s="140"/>
      <c r="B121" s="124"/>
      <c r="C121" s="49" t="s">
        <v>541</v>
      </c>
      <c r="D121" s="48" t="s">
        <v>1597</v>
      </c>
      <c r="E121" s="247">
        <f>E119+E120</f>
        <v>12830243</v>
      </c>
      <c r="F121" s="248">
        <f>F119+F120</f>
        <v>12348641</v>
      </c>
    </row>
    <row r="122" spans="1:6" ht="45.75" thickBot="1">
      <c r="A122" s="164">
        <v>82</v>
      </c>
      <c r="B122" s="142"/>
      <c r="C122" s="143" t="s">
        <v>542</v>
      </c>
      <c r="D122" s="144" t="s">
        <v>1598</v>
      </c>
      <c r="E122" s="251">
        <v>22</v>
      </c>
      <c r="F122" s="252">
        <v>22</v>
      </c>
    </row>
    <row r="123" spans="3:6" ht="15" thickTop="1">
      <c r="C123" s="332"/>
      <c r="D123" s="333"/>
      <c r="E123" s="333"/>
      <c r="F123" s="333"/>
    </row>
    <row r="124" spans="3:6" ht="14.25">
      <c r="C124" s="26"/>
      <c r="D124" s="27"/>
      <c r="E124" s="98"/>
      <c r="F124" s="98"/>
    </row>
    <row r="125" ht="14.25">
      <c r="C125" s="157" t="s">
        <v>662</v>
      </c>
    </row>
    <row r="126" spans="2:3" ht="14.25">
      <c r="B126" s="5"/>
      <c r="C126" s="157" t="str">
        <f>'BS'!B113</f>
        <v>           Na den 31.12.2018 godina</v>
      </c>
    </row>
    <row r="127" ht="14.25">
      <c r="C127" s="157" t="s">
        <v>663</v>
      </c>
    </row>
    <row r="128" ht="14.25">
      <c r="C128" s="157" t="s">
        <v>1000</v>
      </c>
    </row>
    <row r="129" spans="3:6" ht="14.25">
      <c r="C129" s="157" t="s">
        <v>1811</v>
      </c>
      <c r="E129" s="298">
        <f>E119-E75-E76</f>
        <v>0</v>
      </c>
      <c r="F129" s="298">
        <f>F119-F75-F76</f>
        <v>0</v>
      </c>
    </row>
    <row r="130" ht="14.25">
      <c r="C130" s="157" t="s">
        <v>1812</v>
      </c>
    </row>
    <row r="131" ht="14.25">
      <c r="C131" s="46"/>
    </row>
    <row r="132" ht="14.25">
      <c r="C132" s="46"/>
    </row>
    <row r="133" ht="14.25">
      <c r="C133" s="46"/>
    </row>
    <row r="134" ht="14.25">
      <c r="C134" s="46"/>
    </row>
    <row r="135" ht="14.25">
      <c r="C135" s="46"/>
    </row>
    <row r="136" ht="14.25">
      <c r="C136" s="46"/>
    </row>
    <row r="137" ht="14.25">
      <c r="C137" s="46"/>
    </row>
    <row r="138" ht="14.25">
      <c r="C138" s="46"/>
    </row>
    <row r="139" ht="14.25">
      <c r="C139" s="46"/>
    </row>
    <row r="140" ht="14.25">
      <c r="C140" s="46"/>
    </row>
    <row r="141" ht="14.25">
      <c r="C141" s="265"/>
    </row>
    <row r="142" ht="14.25">
      <c r="C142" s="265"/>
    </row>
    <row r="143" ht="14.25">
      <c r="C143" s="265"/>
    </row>
  </sheetData>
  <sheetProtection password="C714" sheet="1"/>
  <mergeCells count="10">
    <mergeCell ref="C123:F123"/>
    <mergeCell ref="A9:C9"/>
    <mergeCell ref="A10:C10"/>
    <mergeCell ref="A11:A14"/>
    <mergeCell ref="B11:B14"/>
    <mergeCell ref="C11:C14"/>
    <mergeCell ref="D11:D14"/>
    <mergeCell ref="E11:F12"/>
    <mergeCell ref="E13:E14"/>
    <mergeCell ref="F13:F14"/>
  </mergeCells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115">
      <formula1>0</formula1>
      <formula2>999999999999</formula2>
    </dataValidation>
  </dataValidations>
  <printOptions/>
  <pageMargins left="0.17" right="0.16" top="0.3" bottom="0.3" header="0.2" footer="0.2"/>
  <pageSetup horizontalDpi="600" verticalDpi="600" orientation="portrait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32"/>
  <sheetViews>
    <sheetView tabSelected="1" zoomScalePageLayoutView="0" workbookViewId="0" topLeftCell="A96">
      <selection activeCell="E115" sqref="E115"/>
    </sheetView>
  </sheetViews>
  <sheetFormatPr defaultColWidth="9.140625" defaultRowHeight="12.75"/>
  <cols>
    <col min="1" max="1" width="9.140625" style="193" customWidth="1"/>
    <col min="2" max="2" width="9.140625" style="184" customWidth="1"/>
    <col min="3" max="3" width="57.8515625" style="3" customWidth="1"/>
    <col min="4" max="4" width="9.140625" style="5" customWidth="1"/>
    <col min="5" max="5" width="10.00390625" style="235" bestFit="1" customWidth="1"/>
    <col min="6" max="6" width="13.28125" style="235" customWidth="1"/>
    <col min="7" max="7" width="13.421875" style="285" customWidth="1"/>
    <col min="8" max="8" width="9.140625" style="291" customWidth="1"/>
    <col min="9" max="9" width="11.57421875" style="227" customWidth="1"/>
    <col min="10" max="10" width="9.140625" style="293" customWidth="1"/>
    <col min="11" max="16384" width="9.140625" style="3" customWidth="1"/>
  </cols>
  <sheetData>
    <row r="1" ht="15" hidden="1"/>
    <row r="2" ht="15">
      <c r="B2" s="6" t="s">
        <v>218</v>
      </c>
    </row>
    <row r="3" spans="2:3" ht="13.5" customHeight="1">
      <c r="B3" s="352" t="str">
        <f>'Informacii za pravnoto lice'!B7</f>
        <v>603-ЈНУ ИНСТИТУТ ЗА ФОЛКЛОР МАРКО ЦЕПЕНКОВ СКОПЈЕ</v>
      </c>
      <c r="C3" s="352"/>
    </row>
    <row r="4" ht="15">
      <c r="B4" s="7" t="s">
        <v>199</v>
      </c>
    </row>
    <row r="5" ht="15">
      <c r="B5" s="44" t="str">
        <f>'Informacii za pravnoto lice'!B18</f>
        <v>Скопје</v>
      </c>
    </row>
    <row r="6" ht="15">
      <c r="B6" s="7" t="s">
        <v>187</v>
      </c>
    </row>
    <row r="7" ht="15">
      <c r="B7" s="257">
        <f>'Informacii za pravnoto lice'!B4</f>
        <v>40664480</v>
      </c>
    </row>
    <row r="8" ht="15.75" thickBot="1"/>
    <row r="9" spans="1:3" ht="15.75" thickTop="1">
      <c r="A9" s="355" t="s">
        <v>664</v>
      </c>
      <c r="B9" s="356"/>
      <c r="C9" s="357"/>
    </row>
    <row r="10" spans="1:3" ht="15.75" thickBot="1">
      <c r="A10" s="358"/>
      <c r="B10" s="359"/>
      <c r="C10" s="360"/>
    </row>
    <row r="11" ht="15.75" thickTop="1"/>
    <row r="12" ht="15.75" thickBot="1"/>
    <row r="13" spans="1:9" ht="39.75" thickBot="1" thickTop="1">
      <c r="A13" s="203" t="s">
        <v>1756</v>
      </c>
      <c r="B13" s="204" t="s">
        <v>1758</v>
      </c>
      <c r="C13" s="363" t="s">
        <v>223</v>
      </c>
      <c r="D13" s="205" t="s">
        <v>1760</v>
      </c>
      <c r="E13" s="361" t="s">
        <v>225</v>
      </c>
      <c r="F13" s="362"/>
      <c r="G13" s="286"/>
      <c r="H13" s="292"/>
      <c r="I13" s="228"/>
    </row>
    <row r="14" spans="1:9" ht="14.25" customHeight="1">
      <c r="A14" s="206" t="s">
        <v>1757</v>
      </c>
      <c r="B14" s="185" t="s">
        <v>1759</v>
      </c>
      <c r="C14" s="364"/>
      <c r="D14" s="165" t="s">
        <v>1761</v>
      </c>
      <c r="E14" s="246" t="s">
        <v>984</v>
      </c>
      <c r="F14" s="353" t="s">
        <v>227</v>
      </c>
      <c r="G14" s="246" t="s">
        <v>984</v>
      </c>
      <c r="H14" s="268"/>
      <c r="I14" s="353" t="s">
        <v>227</v>
      </c>
    </row>
    <row r="15" spans="1:9" ht="15" thickBot="1">
      <c r="A15" s="207"/>
      <c r="B15" s="208"/>
      <c r="C15" s="365"/>
      <c r="D15" s="209"/>
      <c r="E15" s="245" t="s">
        <v>985</v>
      </c>
      <c r="F15" s="354"/>
      <c r="G15" s="245" t="s">
        <v>985</v>
      </c>
      <c r="H15" s="268"/>
      <c r="I15" s="354"/>
    </row>
    <row r="16" spans="1:9" ht="15" thickTop="1">
      <c r="A16" s="194">
        <v>1</v>
      </c>
      <c r="B16" s="186">
        <v>2</v>
      </c>
      <c r="C16" s="166">
        <v>3</v>
      </c>
      <c r="D16" s="166">
        <v>4</v>
      </c>
      <c r="E16" s="236">
        <v>5</v>
      </c>
      <c r="F16" s="237">
        <v>6</v>
      </c>
      <c r="G16" s="287"/>
      <c r="H16" s="283"/>
      <c r="I16" s="228"/>
    </row>
    <row r="17" spans="1:9" ht="14.25">
      <c r="A17" s="195"/>
      <c r="B17" s="187"/>
      <c r="C17" s="168" t="s">
        <v>507</v>
      </c>
      <c r="D17" s="167"/>
      <c r="E17" s="238"/>
      <c r="F17" s="239"/>
      <c r="G17" s="288"/>
      <c r="H17" s="269"/>
      <c r="I17" s="228"/>
    </row>
    <row r="18" spans="1:9" ht="14.25">
      <c r="A18" s="195" t="s">
        <v>1762</v>
      </c>
      <c r="B18" s="187">
        <v>0</v>
      </c>
      <c r="C18" s="170" t="s">
        <v>1763</v>
      </c>
      <c r="D18" s="167">
        <v>601</v>
      </c>
      <c r="E18" s="238"/>
      <c r="F18" s="239"/>
      <c r="G18" s="288"/>
      <c r="H18" s="269"/>
      <c r="I18" s="228"/>
    </row>
    <row r="19" spans="1:9" ht="25.5">
      <c r="A19" s="195" t="s">
        <v>1764</v>
      </c>
      <c r="B19" s="187" t="s">
        <v>1765</v>
      </c>
      <c r="C19" s="170" t="s">
        <v>1766</v>
      </c>
      <c r="D19" s="169">
        <v>602</v>
      </c>
      <c r="E19" s="238"/>
      <c r="F19" s="239"/>
      <c r="G19" s="288"/>
      <c r="H19" s="269"/>
      <c r="I19" s="228"/>
    </row>
    <row r="20" spans="1:9" ht="25.5">
      <c r="A20" s="195" t="s">
        <v>1767</v>
      </c>
      <c r="B20" s="187" t="s">
        <v>1768</v>
      </c>
      <c r="C20" s="170" t="s">
        <v>508</v>
      </c>
      <c r="D20" s="169">
        <v>603</v>
      </c>
      <c r="E20" s="238"/>
      <c r="F20" s="239"/>
      <c r="G20" s="288"/>
      <c r="H20" s="269"/>
      <c r="I20" s="228"/>
    </row>
    <row r="21" spans="1:10" ht="25.5">
      <c r="A21" s="195" t="s">
        <v>1769</v>
      </c>
      <c r="B21" s="187"/>
      <c r="C21" s="170" t="s">
        <v>986</v>
      </c>
      <c r="D21" s="169">
        <v>604</v>
      </c>
      <c r="E21" s="238"/>
      <c r="F21" s="239"/>
      <c r="G21" s="229">
        <f>'BS'!E18</f>
        <v>0</v>
      </c>
      <c r="H21" s="293" t="str">
        <f>IF(E21&lt;=G21,"OK","Greska")</f>
        <v>OK</v>
      </c>
      <c r="I21" s="229">
        <f>'BS'!H18</f>
        <v>0</v>
      </c>
      <c r="J21" s="293" t="str">
        <f>IF(F21&lt;=I21,"OK","Greska")</f>
        <v>OK</v>
      </c>
    </row>
    <row r="22" spans="1:9" ht="17.25" customHeight="1">
      <c r="A22" s="195" t="s">
        <v>1770</v>
      </c>
      <c r="B22" s="187">
        <v>1</v>
      </c>
      <c r="C22" s="170" t="s">
        <v>1771</v>
      </c>
      <c r="D22" s="169">
        <v>605</v>
      </c>
      <c r="E22" s="238"/>
      <c r="F22" s="239"/>
      <c r="G22" s="288"/>
      <c r="H22" s="269"/>
      <c r="I22" s="228"/>
    </row>
    <row r="23" spans="1:9" ht="25.5">
      <c r="A23" s="195" t="s">
        <v>1772</v>
      </c>
      <c r="B23" s="187"/>
      <c r="C23" s="172" t="s">
        <v>1773</v>
      </c>
      <c r="D23" s="169">
        <v>606</v>
      </c>
      <c r="E23" s="238"/>
      <c r="F23" s="239"/>
      <c r="G23" s="288"/>
      <c r="H23" s="269"/>
      <c r="I23" s="228"/>
    </row>
    <row r="24" spans="1:9" ht="25.5">
      <c r="A24" s="195" t="s">
        <v>1774</v>
      </c>
      <c r="B24" s="187"/>
      <c r="C24" s="173" t="s">
        <v>1775</v>
      </c>
      <c r="D24" s="169">
        <v>607</v>
      </c>
      <c r="E24" s="238"/>
      <c r="F24" s="239"/>
      <c r="G24" s="288"/>
      <c r="H24" s="269"/>
      <c r="I24" s="228"/>
    </row>
    <row r="25" spans="1:9" ht="25.5">
      <c r="A25" s="195" t="s">
        <v>1776</v>
      </c>
      <c r="B25" s="187"/>
      <c r="C25" s="170" t="s">
        <v>1777</v>
      </c>
      <c r="D25" s="167">
        <v>608</v>
      </c>
      <c r="E25" s="238"/>
      <c r="F25" s="239"/>
      <c r="G25" s="288"/>
      <c r="H25" s="269"/>
      <c r="I25" s="228"/>
    </row>
    <row r="26" spans="1:9" ht="25.5">
      <c r="A26" s="195" t="s">
        <v>1778</v>
      </c>
      <c r="B26" s="187"/>
      <c r="C26" s="172" t="s">
        <v>1779</v>
      </c>
      <c r="D26" s="167">
        <v>609</v>
      </c>
      <c r="E26" s="238"/>
      <c r="F26" s="239"/>
      <c r="G26" s="288"/>
      <c r="H26" s="269"/>
      <c r="I26" s="228"/>
    </row>
    <row r="27" spans="1:9" ht="25.5">
      <c r="A27" s="195" t="s">
        <v>1780</v>
      </c>
      <c r="B27" s="187" t="s">
        <v>1765</v>
      </c>
      <c r="C27" s="170" t="s">
        <v>1781</v>
      </c>
      <c r="D27" s="167">
        <v>610</v>
      </c>
      <c r="E27" s="238"/>
      <c r="F27" s="239"/>
      <c r="G27" s="288"/>
      <c r="H27" s="269"/>
      <c r="I27" s="228"/>
    </row>
    <row r="28" spans="1:9" ht="25.5">
      <c r="A28" s="195" t="s">
        <v>1782</v>
      </c>
      <c r="B28" s="187" t="s">
        <v>1768</v>
      </c>
      <c r="C28" s="170" t="s">
        <v>1783</v>
      </c>
      <c r="D28" s="167">
        <v>611</v>
      </c>
      <c r="E28" s="238"/>
      <c r="F28" s="239"/>
      <c r="G28" s="288"/>
      <c r="H28" s="269"/>
      <c r="I28" s="228"/>
    </row>
    <row r="29" spans="1:10" ht="25.5">
      <c r="A29" s="195" t="s">
        <v>1784</v>
      </c>
      <c r="B29" s="187"/>
      <c r="C29" s="170" t="s">
        <v>987</v>
      </c>
      <c r="D29" s="169">
        <v>612</v>
      </c>
      <c r="E29" s="238"/>
      <c r="F29" s="239"/>
      <c r="G29" s="289">
        <f>G21</f>
        <v>0</v>
      </c>
      <c r="H29" s="293" t="str">
        <f>IF(E29&lt;=G29,"OK","Greska")</f>
        <v>OK</v>
      </c>
      <c r="I29" s="229">
        <f>I21</f>
        <v>0</v>
      </c>
      <c r="J29" s="293" t="str">
        <f>IF(F29&lt;=I29,"OK","Greska")</f>
        <v>OK</v>
      </c>
    </row>
    <row r="30" spans="1:9" ht="15.75" customHeight="1">
      <c r="A30" s="195" t="s">
        <v>1785</v>
      </c>
      <c r="B30" s="187" t="s">
        <v>1786</v>
      </c>
      <c r="C30" s="170" t="s">
        <v>509</v>
      </c>
      <c r="D30" s="169">
        <v>613</v>
      </c>
      <c r="E30" s="238"/>
      <c r="F30" s="239"/>
      <c r="G30" s="288"/>
      <c r="H30" s="269"/>
      <c r="I30" s="228"/>
    </row>
    <row r="31" spans="1:9" ht="25.5">
      <c r="A31" s="195" t="s">
        <v>1787</v>
      </c>
      <c r="B31" s="187" t="s">
        <v>1765</v>
      </c>
      <c r="C31" s="170" t="s">
        <v>1788</v>
      </c>
      <c r="D31" s="169">
        <v>614</v>
      </c>
      <c r="E31" s="238"/>
      <c r="F31" s="239"/>
      <c r="G31" s="288"/>
      <c r="H31" s="269"/>
      <c r="I31" s="228"/>
    </row>
    <row r="32" spans="1:9" ht="25.5">
      <c r="A32" s="195" t="s">
        <v>1789</v>
      </c>
      <c r="B32" s="187" t="s">
        <v>1768</v>
      </c>
      <c r="C32" s="170" t="s">
        <v>1790</v>
      </c>
      <c r="D32" s="169">
        <v>615</v>
      </c>
      <c r="E32" s="238"/>
      <c r="F32" s="239"/>
      <c r="G32" s="288"/>
      <c r="H32" s="269"/>
      <c r="I32" s="228"/>
    </row>
    <row r="33" spans="1:10" ht="25.5">
      <c r="A33" s="195" t="s">
        <v>1791</v>
      </c>
      <c r="B33" s="187"/>
      <c r="C33" s="170" t="s">
        <v>1940</v>
      </c>
      <c r="D33" s="169">
        <v>616</v>
      </c>
      <c r="E33" s="238"/>
      <c r="F33" s="239"/>
      <c r="G33" s="289">
        <f>G29</f>
        <v>0</v>
      </c>
      <c r="H33" s="293" t="str">
        <f>IF(E33&lt;=G33,"OK","Greska")</f>
        <v>OK</v>
      </c>
      <c r="I33" s="230">
        <f>I29</f>
        <v>0</v>
      </c>
      <c r="J33" s="293" t="str">
        <f>IF(F33&lt;=I33,"OK","Greska")</f>
        <v>OK</v>
      </c>
    </row>
    <row r="34" spans="1:9" ht="14.25">
      <c r="A34" s="195" t="s">
        <v>1792</v>
      </c>
      <c r="B34" s="187" t="s">
        <v>1786</v>
      </c>
      <c r="C34" s="170" t="s">
        <v>1793</v>
      </c>
      <c r="D34" s="169">
        <v>617</v>
      </c>
      <c r="E34" s="238"/>
      <c r="F34" s="239"/>
      <c r="G34" s="288"/>
      <c r="H34" s="269"/>
      <c r="I34" s="231"/>
    </row>
    <row r="35" spans="1:9" ht="25.5">
      <c r="A35" s="195" t="s">
        <v>1794</v>
      </c>
      <c r="B35" s="187" t="s">
        <v>1765</v>
      </c>
      <c r="C35" s="170" t="s">
        <v>1795</v>
      </c>
      <c r="D35" s="169">
        <v>618</v>
      </c>
      <c r="E35" s="238"/>
      <c r="F35" s="239"/>
      <c r="G35" s="288"/>
      <c r="H35" s="269"/>
      <c r="I35" s="231"/>
    </row>
    <row r="36" spans="1:9" ht="25.5">
      <c r="A36" s="195" t="s">
        <v>1796</v>
      </c>
      <c r="B36" s="187" t="s">
        <v>1768</v>
      </c>
      <c r="C36" s="170" t="s">
        <v>1797</v>
      </c>
      <c r="D36" s="169">
        <v>619</v>
      </c>
      <c r="E36" s="238"/>
      <c r="F36" s="239"/>
      <c r="G36" s="288"/>
      <c r="H36" s="269"/>
      <c r="I36" s="228"/>
    </row>
    <row r="37" spans="1:10" ht="25.5">
      <c r="A37" s="195" t="s">
        <v>1798</v>
      </c>
      <c r="B37" s="187"/>
      <c r="C37" s="170" t="s">
        <v>1939</v>
      </c>
      <c r="D37" s="169">
        <v>620</v>
      </c>
      <c r="E37" s="238"/>
      <c r="F37" s="239"/>
      <c r="G37" s="289">
        <f>G33</f>
        <v>0</v>
      </c>
      <c r="H37" s="293" t="str">
        <f>IF(E37&lt;=G37,"OK","Greska")</f>
        <v>OK</v>
      </c>
      <c r="I37" s="229">
        <f>I33</f>
        <v>0</v>
      </c>
      <c r="J37" s="293" t="str">
        <f>IF(F37&lt;=I37,"OK","Greska")</f>
        <v>OK</v>
      </c>
    </row>
    <row r="38" spans="1:9" ht="17.25" customHeight="1">
      <c r="A38" s="195" t="s">
        <v>1799</v>
      </c>
      <c r="B38" s="187" t="s">
        <v>1786</v>
      </c>
      <c r="C38" s="174" t="s">
        <v>1800</v>
      </c>
      <c r="D38" s="169">
        <v>621</v>
      </c>
      <c r="E38" s="238"/>
      <c r="F38" s="239"/>
      <c r="G38" s="288"/>
      <c r="H38" s="269"/>
      <c r="I38" s="228"/>
    </row>
    <row r="39" spans="1:9" ht="31.5" customHeight="1">
      <c r="A39" s="195" t="s">
        <v>1801</v>
      </c>
      <c r="B39" s="187" t="s">
        <v>1765</v>
      </c>
      <c r="C39" s="170" t="s">
        <v>1802</v>
      </c>
      <c r="D39" s="169">
        <v>622</v>
      </c>
      <c r="E39" s="238"/>
      <c r="F39" s="239"/>
      <c r="G39" s="288"/>
      <c r="H39" s="269"/>
      <c r="I39" s="228"/>
    </row>
    <row r="40" spans="1:9" ht="25.5">
      <c r="A40" s="195" t="s">
        <v>1803</v>
      </c>
      <c r="B40" s="187" t="s">
        <v>1768</v>
      </c>
      <c r="C40" s="170" t="s">
        <v>1804</v>
      </c>
      <c r="D40" s="169">
        <v>623</v>
      </c>
      <c r="E40" s="238"/>
      <c r="F40" s="239"/>
      <c r="G40" s="288"/>
      <c r="H40" s="269"/>
      <c r="I40" s="228"/>
    </row>
    <row r="41" spans="1:10" ht="25.5">
      <c r="A41" s="195" t="s">
        <v>1805</v>
      </c>
      <c r="B41" s="187"/>
      <c r="C41" s="170" t="s">
        <v>988</v>
      </c>
      <c r="D41" s="169">
        <v>624</v>
      </c>
      <c r="E41" s="238"/>
      <c r="F41" s="239"/>
      <c r="G41" s="289">
        <f>G37</f>
        <v>0</v>
      </c>
      <c r="H41" s="293" t="str">
        <f>IF(E41&lt;=G41,"OK","Greska")</f>
        <v>OK</v>
      </c>
      <c r="I41" s="229">
        <f>I37</f>
        <v>0</v>
      </c>
      <c r="J41" s="293" t="str">
        <f>IF(F41&lt;=I41,"OK","Greska")</f>
        <v>OK</v>
      </c>
    </row>
    <row r="42" spans="1:9" ht="14.25">
      <c r="A42" s="195" t="s">
        <v>1806</v>
      </c>
      <c r="B42" s="187" t="s">
        <v>1786</v>
      </c>
      <c r="C42" s="170" t="s">
        <v>1807</v>
      </c>
      <c r="D42" s="169">
        <v>625</v>
      </c>
      <c r="E42" s="238"/>
      <c r="F42" s="239"/>
      <c r="G42" s="288"/>
      <c r="H42" s="269"/>
      <c r="I42" s="228"/>
    </row>
    <row r="43" spans="1:9" ht="25.5">
      <c r="A43" s="195" t="s">
        <v>1808</v>
      </c>
      <c r="B43" s="187" t="s">
        <v>1765</v>
      </c>
      <c r="C43" s="170" t="s">
        <v>1809</v>
      </c>
      <c r="D43" s="169">
        <v>626</v>
      </c>
      <c r="E43" s="238"/>
      <c r="F43" s="239"/>
      <c r="G43" s="288"/>
      <c r="H43" s="269"/>
      <c r="I43" s="228"/>
    </row>
    <row r="44" spans="1:9" ht="25.5">
      <c r="A44" s="195" t="s">
        <v>1810</v>
      </c>
      <c r="B44" s="187" t="s">
        <v>1768</v>
      </c>
      <c r="C44" s="170" t="s">
        <v>879</v>
      </c>
      <c r="D44" s="169">
        <v>627</v>
      </c>
      <c r="E44" s="238"/>
      <c r="F44" s="239"/>
      <c r="G44" s="288"/>
      <c r="H44" s="269"/>
      <c r="I44" s="228"/>
    </row>
    <row r="45" spans="1:10" ht="25.5">
      <c r="A45" s="195" t="s">
        <v>880</v>
      </c>
      <c r="B45" s="187"/>
      <c r="C45" s="170" t="s">
        <v>989</v>
      </c>
      <c r="D45" s="169">
        <v>628</v>
      </c>
      <c r="E45" s="238"/>
      <c r="F45" s="239"/>
      <c r="G45" s="289">
        <f>G41</f>
        <v>0</v>
      </c>
      <c r="H45" s="293" t="str">
        <f>IF(E45&lt;=G45,"OK","Greska")</f>
        <v>OK</v>
      </c>
      <c r="I45" s="229">
        <f>I41</f>
        <v>0</v>
      </c>
      <c r="J45" s="293" t="str">
        <f>IF(F45&lt;=I45,"OK","Greska")</f>
        <v>OK</v>
      </c>
    </row>
    <row r="46" spans="1:9" ht="25.5">
      <c r="A46" s="195" t="s">
        <v>881</v>
      </c>
      <c r="B46" s="187" t="s">
        <v>1786</v>
      </c>
      <c r="C46" s="170" t="s">
        <v>882</v>
      </c>
      <c r="D46" s="169">
        <v>629</v>
      </c>
      <c r="E46" s="238"/>
      <c r="F46" s="239"/>
      <c r="G46" s="288"/>
      <c r="H46" s="269"/>
      <c r="I46" s="228"/>
    </row>
    <row r="47" spans="1:9" ht="25.5">
      <c r="A47" s="195" t="s">
        <v>883</v>
      </c>
      <c r="B47" s="187" t="s">
        <v>1765</v>
      </c>
      <c r="C47" s="170" t="s">
        <v>884</v>
      </c>
      <c r="D47" s="169">
        <v>630</v>
      </c>
      <c r="E47" s="238"/>
      <c r="F47" s="239"/>
      <c r="G47" s="288"/>
      <c r="H47" s="269"/>
      <c r="I47" s="228"/>
    </row>
    <row r="48" spans="1:9" ht="25.5">
      <c r="A48" s="195" t="s">
        <v>885</v>
      </c>
      <c r="B48" s="187" t="s">
        <v>1768</v>
      </c>
      <c r="C48" s="170" t="s">
        <v>886</v>
      </c>
      <c r="D48" s="169">
        <v>631</v>
      </c>
      <c r="E48" s="238"/>
      <c r="F48" s="239"/>
      <c r="G48" s="288"/>
      <c r="H48" s="269"/>
      <c r="I48" s="228"/>
    </row>
    <row r="49" spans="1:10" ht="25.5">
      <c r="A49" s="195" t="s">
        <v>887</v>
      </c>
      <c r="B49" s="187"/>
      <c r="C49" s="170" t="s">
        <v>1907</v>
      </c>
      <c r="D49" s="169">
        <v>632</v>
      </c>
      <c r="E49" s="238"/>
      <c r="F49" s="239"/>
      <c r="G49" s="289">
        <f>G45</f>
        <v>0</v>
      </c>
      <c r="H49" s="293" t="str">
        <f>IF(E49&lt;=G49,"OK","Greska")</f>
        <v>OK</v>
      </c>
      <c r="I49" s="229">
        <f>I45</f>
        <v>0</v>
      </c>
      <c r="J49" s="293" t="str">
        <f>IF(F49&lt;=I49,"OK","Greska")</f>
        <v>OK</v>
      </c>
    </row>
    <row r="50" spans="1:9" ht="14.25">
      <c r="A50" s="195" t="s">
        <v>888</v>
      </c>
      <c r="B50" s="187">
        <v>3</v>
      </c>
      <c r="C50" s="170" t="s">
        <v>510</v>
      </c>
      <c r="D50" s="169">
        <v>633</v>
      </c>
      <c r="E50" s="238"/>
      <c r="F50" s="239"/>
      <c r="G50" s="288"/>
      <c r="H50" s="269"/>
      <c r="I50" s="228"/>
    </row>
    <row r="51" spans="1:9" ht="25.5">
      <c r="A51" s="195" t="s">
        <v>889</v>
      </c>
      <c r="B51" s="187" t="s">
        <v>1765</v>
      </c>
      <c r="C51" s="170" t="s">
        <v>1908</v>
      </c>
      <c r="D51" s="169">
        <v>634</v>
      </c>
      <c r="E51" s="238"/>
      <c r="F51" s="239"/>
      <c r="G51" s="288"/>
      <c r="H51" s="269"/>
      <c r="I51" s="228"/>
    </row>
    <row r="52" spans="1:9" ht="36" customHeight="1">
      <c r="A52" s="195" t="s">
        <v>890</v>
      </c>
      <c r="B52" s="187" t="s">
        <v>1768</v>
      </c>
      <c r="C52" s="170" t="s">
        <v>891</v>
      </c>
      <c r="D52" s="169">
        <v>635</v>
      </c>
      <c r="E52" s="238"/>
      <c r="F52" s="239"/>
      <c r="G52" s="288"/>
      <c r="H52" s="269"/>
      <c r="I52" s="228"/>
    </row>
    <row r="53" spans="1:10" ht="25.5">
      <c r="A53" s="195" t="s">
        <v>892</v>
      </c>
      <c r="B53" s="187"/>
      <c r="C53" s="175" t="s">
        <v>1909</v>
      </c>
      <c r="D53" s="169">
        <v>636</v>
      </c>
      <c r="E53" s="238"/>
      <c r="F53" s="239"/>
      <c r="G53" s="289">
        <f>G49</f>
        <v>0</v>
      </c>
      <c r="H53" s="293" t="str">
        <f>IF(E53&lt;=G53,"OK","Greska")</f>
        <v>OK</v>
      </c>
      <c r="I53" s="229">
        <f>I49</f>
        <v>0</v>
      </c>
      <c r="J53" s="293" t="str">
        <f>IF(F53&lt;=I53,"OK","Greska")</f>
        <v>OK</v>
      </c>
    </row>
    <row r="54" spans="1:9" ht="14.25">
      <c r="A54" s="195"/>
      <c r="B54" s="187"/>
      <c r="C54" s="176" t="s">
        <v>893</v>
      </c>
      <c r="D54" s="169"/>
      <c r="E54" s="238"/>
      <c r="F54" s="239"/>
      <c r="G54" s="288"/>
      <c r="H54" s="269"/>
      <c r="I54" s="228"/>
    </row>
    <row r="55" spans="1:9" ht="14.25">
      <c r="A55" s="195" t="s">
        <v>894</v>
      </c>
      <c r="B55" s="187">
        <v>10</v>
      </c>
      <c r="C55" s="175" t="s">
        <v>895</v>
      </c>
      <c r="D55" s="169">
        <v>637</v>
      </c>
      <c r="E55" s="238"/>
      <c r="F55" s="239"/>
      <c r="G55" s="288"/>
      <c r="H55" s="269"/>
      <c r="I55" s="228"/>
    </row>
    <row r="56" spans="1:9" ht="14.25">
      <c r="A56" s="195" t="s">
        <v>896</v>
      </c>
      <c r="B56" s="187" t="s">
        <v>897</v>
      </c>
      <c r="C56" s="175" t="s">
        <v>898</v>
      </c>
      <c r="D56" s="169">
        <v>638</v>
      </c>
      <c r="E56" s="238"/>
      <c r="F56" s="239"/>
      <c r="G56" s="288"/>
      <c r="H56" s="269"/>
      <c r="I56" s="228"/>
    </row>
    <row r="57" spans="1:10" ht="14.25">
      <c r="A57" s="195" t="s">
        <v>899</v>
      </c>
      <c r="B57" s="187"/>
      <c r="C57" s="175" t="s">
        <v>1910</v>
      </c>
      <c r="D57" s="169">
        <v>639</v>
      </c>
      <c r="E57" s="238"/>
      <c r="F57" s="239"/>
      <c r="G57" s="229">
        <f>'BS'!E19</f>
        <v>0</v>
      </c>
      <c r="H57" s="293" t="str">
        <f>IF(E57&lt;=G57,"OK","Greska")</f>
        <v>OK</v>
      </c>
      <c r="I57" s="229">
        <f>'BS'!H19</f>
        <v>0</v>
      </c>
      <c r="J57" s="293" t="str">
        <f>IF(F57&lt;=I57,"OK","Greska")</f>
        <v>OK</v>
      </c>
    </row>
    <row r="58" spans="1:9" ht="14.25">
      <c r="A58" s="195" t="s">
        <v>900</v>
      </c>
      <c r="B58" s="187">
        <v>11</v>
      </c>
      <c r="C58" s="175" t="s">
        <v>901</v>
      </c>
      <c r="D58" s="169">
        <v>640</v>
      </c>
      <c r="E58" s="238"/>
      <c r="F58" s="239"/>
      <c r="G58" s="288"/>
      <c r="H58" s="269"/>
      <c r="I58" s="228"/>
    </row>
    <row r="59" spans="1:9" ht="14.25">
      <c r="A59" s="195" t="s">
        <v>902</v>
      </c>
      <c r="B59" s="187" t="s">
        <v>897</v>
      </c>
      <c r="C59" s="175" t="s">
        <v>903</v>
      </c>
      <c r="D59" s="169">
        <v>641</v>
      </c>
      <c r="E59" s="238"/>
      <c r="F59" s="239"/>
      <c r="G59" s="288"/>
      <c r="H59" s="269"/>
      <c r="I59" s="228"/>
    </row>
    <row r="60" spans="1:10" ht="14.25">
      <c r="A60" s="195" t="s">
        <v>904</v>
      </c>
      <c r="B60" s="187"/>
      <c r="C60" s="175" t="s">
        <v>1911</v>
      </c>
      <c r="D60" s="169">
        <v>642</v>
      </c>
      <c r="E60" s="238"/>
      <c r="F60" s="239"/>
      <c r="G60" s="289">
        <f>G57</f>
        <v>0</v>
      </c>
      <c r="H60" s="293" t="str">
        <f>IF(E60&lt;=G60,"OK","Greska")</f>
        <v>OK</v>
      </c>
      <c r="I60" s="229">
        <f>I57</f>
        <v>0</v>
      </c>
      <c r="J60" s="293" t="str">
        <f>IF(F60&lt;=I60,"OK","Greska")</f>
        <v>OK</v>
      </c>
    </row>
    <row r="61" spans="1:9" ht="25.5">
      <c r="A61" s="195" t="s">
        <v>905</v>
      </c>
      <c r="B61" s="187">
        <v>18</v>
      </c>
      <c r="C61" s="175" t="s">
        <v>1912</v>
      </c>
      <c r="D61" s="169">
        <v>643</v>
      </c>
      <c r="E61" s="238"/>
      <c r="F61" s="239"/>
      <c r="G61" s="288"/>
      <c r="H61" s="269"/>
      <c r="I61" s="228"/>
    </row>
    <row r="62" spans="1:9" ht="14.25">
      <c r="A62" s="195"/>
      <c r="B62" s="187"/>
      <c r="C62" s="177" t="s">
        <v>511</v>
      </c>
      <c r="D62" s="169"/>
      <c r="E62" s="238"/>
      <c r="F62" s="239"/>
      <c r="G62" s="288"/>
      <c r="H62" s="269"/>
      <c r="I62" s="228"/>
    </row>
    <row r="63" spans="1:9" ht="25.5">
      <c r="A63" s="195" t="s">
        <v>906</v>
      </c>
      <c r="B63" s="187" t="s">
        <v>907</v>
      </c>
      <c r="C63" s="178" t="s">
        <v>1944</v>
      </c>
      <c r="D63" s="169">
        <v>644</v>
      </c>
      <c r="E63" s="238"/>
      <c r="F63" s="239"/>
      <c r="G63" s="288"/>
      <c r="H63" s="269"/>
      <c r="I63" s="228"/>
    </row>
    <row r="64" spans="1:9" ht="30.75" customHeight="1">
      <c r="A64" s="195" t="s">
        <v>908</v>
      </c>
      <c r="B64" s="187" t="s">
        <v>909</v>
      </c>
      <c r="C64" s="170" t="s">
        <v>910</v>
      </c>
      <c r="D64" s="169">
        <v>645</v>
      </c>
      <c r="E64" s="238"/>
      <c r="F64" s="239"/>
      <c r="G64" s="288"/>
      <c r="H64" s="269"/>
      <c r="I64" s="228"/>
    </row>
    <row r="65" spans="1:9" ht="32.25" customHeight="1">
      <c r="A65" s="195" t="s">
        <v>911</v>
      </c>
      <c r="B65" s="187" t="s">
        <v>912</v>
      </c>
      <c r="C65" s="170" t="s">
        <v>913</v>
      </c>
      <c r="D65" s="169">
        <v>646</v>
      </c>
      <c r="E65" s="238"/>
      <c r="F65" s="239"/>
      <c r="G65" s="288"/>
      <c r="H65" s="269"/>
      <c r="I65" s="228"/>
    </row>
    <row r="66" spans="1:10" ht="25.5">
      <c r="A66" s="195" t="s">
        <v>914</v>
      </c>
      <c r="B66" s="187"/>
      <c r="C66" s="170" t="s">
        <v>1913</v>
      </c>
      <c r="D66" s="169">
        <v>647</v>
      </c>
      <c r="E66" s="238"/>
      <c r="F66" s="239"/>
      <c r="G66" s="229">
        <f>'BS'!E23</f>
        <v>0</v>
      </c>
      <c r="H66" s="293" t="str">
        <f>IF(E66&lt;=G66,"OK","Greska")</f>
        <v>OK</v>
      </c>
      <c r="I66" s="229">
        <f>'BS'!H23</f>
        <v>0</v>
      </c>
      <c r="J66" s="293" t="str">
        <f>IF(F66&lt;=I66,"OK","Greska")</f>
        <v>OK</v>
      </c>
    </row>
    <row r="67" spans="1:9" ht="14.25">
      <c r="A67" s="195" t="s">
        <v>915</v>
      </c>
      <c r="B67" s="187">
        <v>22</v>
      </c>
      <c r="C67" s="178" t="s">
        <v>1945</v>
      </c>
      <c r="D67" s="169">
        <v>648</v>
      </c>
      <c r="E67" s="238"/>
      <c r="F67" s="239"/>
      <c r="G67" s="288"/>
      <c r="H67" s="269"/>
      <c r="I67" s="228"/>
    </row>
    <row r="68" spans="1:9" ht="24.75" customHeight="1">
      <c r="A68" s="195" t="s">
        <v>916</v>
      </c>
      <c r="B68" s="187" t="s">
        <v>909</v>
      </c>
      <c r="C68" s="170" t="s">
        <v>917</v>
      </c>
      <c r="D68" s="169">
        <v>649</v>
      </c>
      <c r="E68" s="238"/>
      <c r="F68" s="239"/>
      <c r="G68" s="288"/>
      <c r="H68" s="269"/>
      <c r="I68" s="228"/>
    </row>
    <row r="69" spans="1:9" ht="25.5">
      <c r="A69" s="195" t="s">
        <v>918</v>
      </c>
      <c r="B69" s="187" t="s">
        <v>912</v>
      </c>
      <c r="C69" s="172" t="s">
        <v>919</v>
      </c>
      <c r="D69" s="169">
        <v>650</v>
      </c>
      <c r="E69" s="238"/>
      <c r="F69" s="239"/>
      <c r="G69" s="288"/>
      <c r="H69" s="269"/>
      <c r="I69" s="232"/>
    </row>
    <row r="70" spans="1:10" ht="25.5">
      <c r="A70" s="195" t="s">
        <v>920</v>
      </c>
      <c r="B70" s="187"/>
      <c r="C70" s="172" t="s">
        <v>1914</v>
      </c>
      <c r="D70" s="169">
        <v>651</v>
      </c>
      <c r="E70" s="238"/>
      <c r="F70" s="239"/>
      <c r="G70" s="289">
        <f>G66</f>
        <v>0</v>
      </c>
      <c r="H70" s="293" t="str">
        <f>IF(E70&lt;=G70,"OK","Greska")</f>
        <v>OK</v>
      </c>
      <c r="I70" s="233">
        <f>I66</f>
        <v>0</v>
      </c>
      <c r="J70" s="293" t="str">
        <f>IF(F70&lt;=I70,"OK","Greska")</f>
        <v>OK</v>
      </c>
    </row>
    <row r="71" spans="1:9" ht="14.25">
      <c r="A71" s="195" t="s">
        <v>921</v>
      </c>
      <c r="B71" s="188">
        <v>25</v>
      </c>
      <c r="C71" s="179" t="s">
        <v>512</v>
      </c>
      <c r="D71" s="180">
        <v>652</v>
      </c>
      <c r="E71" s="240">
        <v>494848684</v>
      </c>
      <c r="F71" s="239">
        <v>494848684</v>
      </c>
      <c r="G71" s="288"/>
      <c r="H71" s="284"/>
      <c r="I71" s="232"/>
    </row>
    <row r="72" spans="1:9" ht="25.5">
      <c r="A72" s="196" t="s">
        <v>922</v>
      </c>
      <c r="B72" s="188" t="s">
        <v>909</v>
      </c>
      <c r="C72" s="172" t="s">
        <v>923</v>
      </c>
      <c r="D72" s="180">
        <v>653</v>
      </c>
      <c r="E72" s="240"/>
      <c r="F72" s="241"/>
      <c r="G72" s="288"/>
      <c r="H72" s="284"/>
      <c r="I72" s="232"/>
    </row>
    <row r="73" spans="1:9" ht="25.5">
      <c r="A73" s="195" t="s">
        <v>924</v>
      </c>
      <c r="B73" s="187" t="s">
        <v>912</v>
      </c>
      <c r="C73" s="170" t="s">
        <v>513</v>
      </c>
      <c r="D73" s="169">
        <v>654</v>
      </c>
      <c r="E73" s="238"/>
      <c r="F73" s="239"/>
      <c r="G73" s="288"/>
      <c r="H73" s="269"/>
      <c r="I73" s="228"/>
    </row>
    <row r="74" spans="1:10" ht="25.5">
      <c r="A74" s="195" t="s">
        <v>925</v>
      </c>
      <c r="B74" s="187"/>
      <c r="C74" s="170" t="s">
        <v>1941</v>
      </c>
      <c r="D74" s="169">
        <v>655</v>
      </c>
      <c r="E74" s="239">
        <v>494848684</v>
      </c>
      <c r="F74" s="239">
        <v>494848684</v>
      </c>
      <c r="G74" s="229">
        <f>'BS'!E26</f>
        <v>494848684</v>
      </c>
      <c r="H74" s="293" t="str">
        <f>IF(E74&lt;=G74,"OK","Greska")</f>
        <v>OK</v>
      </c>
      <c r="I74" s="229">
        <f>'BS'!H26</f>
        <v>494848684</v>
      </c>
      <c r="J74" s="293" t="str">
        <f>IF(F71&lt;=I74,"OK","Greska")</f>
        <v>OK</v>
      </c>
    </row>
    <row r="75" spans="1:9" ht="14.25">
      <c r="A75" s="195" t="s">
        <v>926</v>
      </c>
      <c r="B75" s="187"/>
      <c r="C75" s="170" t="s">
        <v>927</v>
      </c>
      <c r="D75" s="169">
        <v>656</v>
      </c>
      <c r="E75" s="238"/>
      <c r="F75" s="239"/>
      <c r="G75" s="288"/>
      <c r="H75" s="269"/>
      <c r="I75" s="228"/>
    </row>
    <row r="76" spans="1:9" ht="14.25">
      <c r="A76" s="195" t="s">
        <v>928</v>
      </c>
      <c r="B76" s="187"/>
      <c r="C76" s="170" t="s">
        <v>929</v>
      </c>
      <c r="D76" s="169">
        <v>657</v>
      </c>
      <c r="E76" s="238"/>
      <c r="F76" s="239"/>
      <c r="G76" s="288"/>
      <c r="H76" s="269"/>
      <c r="I76" s="228"/>
    </row>
    <row r="77" spans="1:9" ht="14.25">
      <c r="A77" s="195" t="s">
        <v>930</v>
      </c>
      <c r="B77" s="187"/>
      <c r="C77" s="170" t="s">
        <v>931</v>
      </c>
      <c r="D77" s="169">
        <v>658</v>
      </c>
      <c r="E77" s="238"/>
      <c r="F77" s="239"/>
      <c r="G77" s="288"/>
      <c r="H77" s="269"/>
      <c r="I77" s="228"/>
    </row>
    <row r="78" spans="1:9" ht="25.5">
      <c r="A78" s="197"/>
      <c r="B78" s="189"/>
      <c r="C78" s="177" t="s">
        <v>514</v>
      </c>
      <c r="D78" s="169"/>
      <c r="E78" s="238"/>
      <c r="F78" s="239"/>
      <c r="G78" s="288"/>
      <c r="H78" s="269"/>
      <c r="I78" s="231"/>
    </row>
    <row r="79" spans="1:10" ht="25.5">
      <c r="A79" s="195" t="s">
        <v>932</v>
      </c>
      <c r="B79" s="187">
        <v>280</v>
      </c>
      <c r="C79" s="170" t="s">
        <v>1935</v>
      </c>
      <c r="D79" s="169">
        <v>659</v>
      </c>
      <c r="E79" s="238">
        <v>876343</v>
      </c>
      <c r="F79" s="239">
        <f>F80+F82+F83</f>
        <v>918585</v>
      </c>
      <c r="G79" s="230">
        <f>'BS'!E104</f>
        <v>876343</v>
      </c>
      <c r="H79" s="293" t="str">
        <f>IF(E79&lt;=G79,"OK","Greska")</f>
        <v>OK</v>
      </c>
      <c r="I79" s="230">
        <f>'BS'!F104</f>
        <v>918585</v>
      </c>
      <c r="J79" s="293" t="str">
        <f>IF(F79&lt;=I79,"OK","Greska")</f>
        <v>OK</v>
      </c>
    </row>
    <row r="80" spans="1:10" ht="14.25">
      <c r="A80" s="195" t="s">
        <v>933</v>
      </c>
      <c r="B80" s="187">
        <v>281</v>
      </c>
      <c r="C80" s="170" t="s">
        <v>1936</v>
      </c>
      <c r="D80" s="169">
        <v>660</v>
      </c>
      <c r="E80" s="238">
        <v>591415</v>
      </c>
      <c r="F80" s="239">
        <v>620084</v>
      </c>
      <c r="G80" s="289">
        <f>G79</f>
        <v>876343</v>
      </c>
      <c r="H80" s="293" t="str">
        <f>IF(E80&lt;=G80,"OK","Greska")</f>
        <v>OK</v>
      </c>
      <c r="I80" s="229">
        <f>I79</f>
        <v>918585</v>
      </c>
      <c r="J80" s="293" t="str">
        <f>IF(F80&lt;=I80,"OK","Greska")</f>
        <v>OK</v>
      </c>
    </row>
    <row r="81" spans="1:10" ht="14.25">
      <c r="A81" s="195" t="s">
        <v>934</v>
      </c>
      <c r="B81" s="187">
        <v>282</v>
      </c>
      <c r="C81" s="170" t="s">
        <v>1938</v>
      </c>
      <c r="D81" s="169">
        <v>661</v>
      </c>
      <c r="E81" s="238"/>
      <c r="F81" s="239"/>
      <c r="G81" s="289">
        <f>G80</f>
        <v>876343</v>
      </c>
      <c r="H81" s="293" t="str">
        <f>IF(E81&lt;=G81,"OK","Greska")</f>
        <v>OK</v>
      </c>
      <c r="I81" s="229">
        <f>I80</f>
        <v>918585</v>
      </c>
      <c r="J81" s="293" t="str">
        <f>IF(F81&lt;=I81,"OK","Greska")</f>
        <v>OK</v>
      </c>
    </row>
    <row r="82" spans="1:10" ht="14.25">
      <c r="A82" s="195" t="s">
        <v>935</v>
      </c>
      <c r="B82" s="187">
        <v>284</v>
      </c>
      <c r="C82" s="170" t="s">
        <v>1934</v>
      </c>
      <c r="D82" s="169">
        <v>662</v>
      </c>
      <c r="E82" s="238">
        <v>48315</v>
      </c>
      <c r="F82" s="239">
        <v>50485</v>
      </c>
      <c r="G82" s="289">
        <f>G81</f>
        <v>876343</v>
      </c>
      <c r="H82" s="293" t="str">
        <f>IF(E82&lt;=G82,"OK","Greska")</f>
        <v>OK</v>
      </c>
      <c r="I82" s="229">
        <f>I81</f>
        <v>918585</v>
      </c>
      <c r="J82" s="293" t="str">
        <f>IF(F82&lt;=I82,"OK","Greska")</f>
        <v>OK</v>
      </c>
    </row>
    <row r="83" spans="1:10" ht="25.5">
      <c r="A83" s="195" t="s">
        <v>936</v>
      </c>
      <c r="B83" s="187">
        <v>285</v>
      </c>
      <c r="C83" s="170" t="s">
        <v>1937</v>
      </c>
      <c r="D83" s="169">
        <v>663</v>
      </c>
      <c r="E83" s="238">
        <v>236613</v>
      </c>
      <c r="F83" s="239">
        <f>165348+67054+11021+4593</f>
        <v>248016</v>
      </c>
      <c r="G83" s="288">
        <f>G82</f>
        <v>876343</v>
      </c>
      <c r="H83" s="293" t="str">
        <f>IF(E83&lt;=G83,"OK","Greska")</f>
        <v>OK</v>
      </c>
      <c r="I83" s="229">
        <f>I82</f>
        <v>918585</v>
      </c>
      <c r="J83" s="293" t="str">
        <f>IF(F83&lt;=I83,"OK","Greska")</f>
        <v>OK</v>
      </c>
    </row>
    <row r="84" spans="1:9" ht="14.25">
      <c r="A84" s="195"/>
      <c r="B84" s="187"/>
      <c r="C84" s="177" t="s">
        <v>937</v>
      </c>
      <c r="D84" s="169"/>
      <c r="E84" s="238"/>
      <c r="F84" s="239"/>
      <c r="G84" s="288"/>
      <c r="H84" s="269"/>
      <c r="I84" s="228"/>
    </row>
    <row r="85" spans="1:9" ht="14.25">
      <c r="A85" s="195"/>
      <c r="B85" s="187"/>
      <c r="C85" s="177" t="s">
        <v>515</v>
      </c>
      <c r="D85" s="169"/>
      <c r="E85" s="238"/>
      <c r="F85" s="239"/>
      <c r="G85" s="288"/>
      <c r="H85" s="269"/>
      <c r="I85" s="228"/>
    </row>
    <row r="86" spans="1:10" ht="14.25">
      <c r="A86" s="195" t="s">
        <v>938</v>
      </c>
      <c r="B86" s="187" t="s">
        <v>939</v>
      </c>
      <c r="C86" s="170" t="s">
        <v>1916</v>
      </c>
      <c r="D86" s="169">
        <v>664</v>
      </c>
      <c r="E86" s="238">
        <v>155535</v>
      </c>
      <c r="F86" s="239">
        <v>132838</v>
      </c>
      <c r="G86" s="229">
        <f>BPT!E30</f>
        <v>587188</v>
      </c>
      <c r="H86" s="293" t="str">
        <f>IF(E86&lt;=G86,"OK","Greska")</f>
        <v>OK</v>
      </c>
      <c r="I86" s="229">
        <f>BPT!F30</f>
        <v>473752</v>
      </c>
      <c r="J86" s="293" t="str">
        <f>IF(F86&lt;=I86,"OK","Greska")</f>
        <v>OK</v>
      </c>
    </row>
    <row r="87" spans="1:10" ht="14.25">
      <c r="A87" s="195" t="s">
        <v>940</v>
      </c>
      <c r="B87" s="187" t="s">
        <v>939</v>
      </c>
      <c r="C87" s="170" t="s">
        <v>1915</v>
      </c>
      <c r="D87" s="169">
        <v>665</v>
      </c>
      <c r="E87" s="238">
        <v>17848</v>
      </c>
      <c r="F87" s="239">
        <v>1272</v>
      </c>
      <c r="G87" s="229">
        <f>G86</f>
        <v>587188</v>
      </c>
      <c r="H87" s="293" t="str">
        <f>IF(E87&lt;=G87,"OK","Greska")</f>
        <v>OK</v>
      </c>
      <c r="I87" s="229">
        <f>I86</f>
        <v>473752</v>
      </c>
      <c r="J87" s="293" t="str">
        <f>IF(F87&lt;=I87,"OK","Greska")</f>
        <v>OK</v>
      </c>
    </row>
    <row r="88" spans="1:10" ht="25.5">
      <c r="A88" s="195" t="s">
        <v>941</v>
      </c>
      <c r="B88" s="187" t="s">
        <v>939</v>
      </c>
      <c r="C88" s="170" t="s">
        <v>1917</v>
      </c>
      <c r="D88" s="169">
        <v>666</v>
      </c>
      <c r="E88" s="238">
        <v>1067</v>
      </c>
      <c r="F88" s="239">
        <v>56597</v>
      </c>
      <c r="G88" s="229">
        <f>G87</f>
        <v>587188</v>
      </c>
      <c r="H88" s="293" t="str">
        <f>IF(E88&lt;=G88,"OK","Greska")</f>
        <v>OK</v>
      </c>
      <c r="I88" s="229">
        <f>I87</f>
        <v>473752</v>
      </c>
      <c r="J88" s="293" t="str">
        <f>IF(F88&lt;=I88,"OK","Greska")</f>
        <v>OK</v>
      </c>
    </row>
    <row r="89" spans="1:10" ht="14.25">
      <c r="A89" s="195" t="s">
        <v>942</v>
      </c>
      <c r="B89" s="187" t="s">
        <v>939</v>
      </c>
      <c r="C89" s="175" t="s">
        <v>1918</v>
      </c>
      <c r="D89" s="169">
        <v>667</v>
      </c>
      <c r="E89" s="238">
        <v>31600</v>
      </c>
      <c r="F89" s="239">
        <v>30000</v>
      </c>
      <c r="G89" s="229">
        <f>G88</f>
        <v>587188</v>
      </c>
      <c r="H89" s="293" t="str">
        <f>IF(E89&lt;=G89,"OK","Greska")</f>
        <v>OK</v>
      </c>
      <c r="I89" s="229">
        <f>I88</f>
        <v>473752</v>
      </c>
      <c r="J89" s="293" t="str">
        <f>IF(F89&lt;=I89,"OK","Greska")</f>
        <v>OK</v>
      </c>
    </row>
    <row r="90" spans="1:9" ht="14.25">
      <c r="A90" s="195"/>
      <c r="B90" s="187"/>
      <c r="C90" s="181" t="s">
        <v>943</v>
      </c>
      <c r="D90" s="169"/>
      <c r="E90" s="238"/>
      <c r="F90" s="239"/>
      <c r="G90" s="231"/>
      <c r="H90" s="269"/>
      <c r="I90" s="231"/>
    </row>
    <row r="91" spans="1:10" ht="14.25">
      <c r="A91" s="195" t="s">
        <v>944</v>
      </c>
      <c r="B91" s="187" t="s">
        <v>945</v>
      </c>
      <c r="C91" s="175" t="s">
        <v>1919</v>
      </c>
      <c r="D91" s="169">
        <v>668</v>
      </c>
      <c r="E91" s="238"/>
      <c r="F91" s="239"/>
      <c r="G91" s="230">
        <f>BPT!E31</f>
        <v>224459</v>
      </c>
      <c r="H91" s="293" t="str">
        <f>IF(E91&lt;=G91,"OK","Greska")</f>
        <v>OK</v>
      </c>
      <c r="I91" s="230">
        <f>BPT!F31</f>
        <v>208735</v>
      </c>
      <c r="J91" s="293" t="str">
        <f>IF(F91&lt;=I91,"OK","Greska")</f>
        <v>OK</v>
      </c>
    </row>
    <row r="92" spans="1:10" ht="14.25">
      <c r="A92" s="195" t="s">
        <v>946</v>
      </c>
      <c r="B92" s="187" t="s">
        <v>945</v>
      </c>
      <c r="C92" s="175" t="s">
        <v>1920</v>
      </c>
      <c r="D92" s="169">
        <v>669</v>
      </c>
      <c r="E92" s="238"/>
      <c r="F92" s="239"/>
      <c r="G92" s="229">
        <f>G91</f>
        <v>224459</v>
      </c>
      <c r="H92" s="293" t="str">
        <f>IF(E92&lt;=G92,"OK","Greska")</f>
        <v>OK</v>
      </c>
      <c r="I92" s="229">
        <f>I91</f>
        <v>208735</v>
      </c>
      <c r="J92" s="293" t="str">
        <f>IF(F92&lt;=I92,"OK","Greska")</f>
        <v>OK</v>
      </c>
    </row>
    <row r="93" spans="1:10" ht="14.25">
      <c r="A93" s="195" t="s">
        <v>947</v>
      </c>
      <c r="B93" s="187" t="s">
        <v>945</v>
      </c>
      <c r="C93" s="175" t="s">
        <v>1921</v>
      </c>
      <c r="D93" s="169">
        <v>670</v>
      </c>
      <c r="E93" s="238">
        <v>85157</v>
      </c>
      <c r="F93" s="239">
        <v>41876</v>
      </c>
      <c r="G93" s="229">
        <f>G92</f>
        <v>224459</v>
      </c>
      <c r="H93" s="293" t="str">
        <f>IF(E93&lt;=G93,"OK","Greska")</f>
        <v>OK</v>
      </c>
      <c r="I93" s="229">
        <f>I92</f>
        <v>208735</v>
      </c>
      <c r="J93" s="293" t="str">
        <f>IF(F93&lt;=I93,"OK","Greska")</f>
        <v>OK</v>
      </c>
    </row>
    <row r="94" spans="1:10" ht="14.25">
      <c r="A94" s="195" t="s">
        <v>948</v>
      </c>
      <c r="B94" s="187" t="s">
        <v>945</v>
      </c>
      <c r="C94" s="175" t="s">
        <v>1922</v>
      </c>
      <c r="D94" s="169">
        <v>671</v>
      </c>
      <c r="E94" s="238"/>
      <c r="F94" s="239"/>
      <c r="G94" s="229">
        <f>G93</f>
        <v>224459</v>
      </c>
      <c r="H94" s="293" t="str">
        <f>IF(E94&lt;=G94,"OK","Greska")</f>
        <v>OK</v>
      </c>
      <c r="I94" s="229">
        <f>I93</f>
        <v>208735</v>
      </c>
      <c r="J94" s="293" t="str">
        <f>IF(F94&lt;=I94,"OK","Greska")</f>
        <v>OK</v>
      </c>
    </row>
    <row r="95" spans="1:9" ht="14.25">
      <c r="A95" s="195"/>
      <c r="B95" s="190"/>
      <c r="C95" s="177" t="s">
        <v>718</v>
      </c>
      <c r="D95" s="169"/>
      <c r="E95" s="238"/>
      <c r="F95" s="239"/>
      <c r="G95" s="228"/>
      <c r="H95" s="269"/>
      <c r="I95" s="228"/>
    </row>
    <row r="96" spans="1:10" ht="25.5">
      <c r="A96" s="195" t="s">
        <v>949</v>
      </c>
      <c r="B96" s="187" t="s">
        <v>950</v>
      </c>
      <c r="C96" s="170" t="s">
        <v>1923</v>
      </c>
      <c r="D96" s="169">
        <v>672</v>
      </c>
      <c r="E96" s="238">
        <v>1906</v>
      </c>
      <c r="F96" s="239"/>
      <c r="G96" s="229">
        <f>BPT!E33</f>
        <v>321842</v>
      </c>
      <c r="H96" s="293" t="str">
        <f>IF(E96&lt;=G96,"OK","Greska")</f>
        <v>OK</v>
      </c>
      <c r="I96" s="229">
        <f>BPT!F33</f>
        <v>299476</v>
      </c>
      <c r="J96" s="293" t="str">
        <f>IF(F96&lt;=I96,"OK","Greska")</f>
        <v>OK</v>
      </c>
    </row>
    <row r="97" spans="1:10" ht="25.5">
      <c r="A97" s="195" t="s">
        <v>951</v>
      </c>
      <c r="B97" s="187" t="s">
        <v>950</v>
      </c>
      <c r="C97" s="170" t="s">
        <v>1926</v>
      </c>
      <c r="D97" s="169">
        <v>673</v>
      </c>
      <c r="E97" s="238"/>
      <c r="F97" s="239"/>
      <c r="G97" s="229">
        <f>G96</f>
        <v>321842</v>
      </c>
      <c r="H97" s="293" t="str">
        <f>IF(E97&lt;=G97,"OK","Greska")</f>
        <v>OK</v>
      </c>
      <c r="I97" s="229">
        <f>I96</f>
        <v>299476</v>
      </c>
      <c r="J97" s="293" t="str">
        <f>IF(F97&lt;=I97,"OK","Greska")</f>
        <v>OK</v>
      </c>
    </row>
    <row r="98" spans="1:10" ht="25.5">
      <c r="A98" s="195" t="s">
        <v>952</v>
      </c>
      <c r="B98" s="187" t="s">
        <v>950</v>
      </c>
      <c r="C98" s="170" t="s">
        <v>719</v>
      </c>
      <c r="D98" s="169">
        <v>674</v>
      </c>
      <c r="E98" s="238"/>
      <c r="F98" s="239"/>
      <c r="G98" s="229">
        <f>G97</f>
        <v>321842</v>
      </c>
      <c r="H98" s="293" t="str">
        <f>IF(E98&lt;=G98,"OK","Greska")</f>
        <v>OK</v>
      </c>
      <c r="I98" s="229">
        <f>I97</f>
        <v>299476</v>
      </c>
      <c r="J98" s="293" t="str">
        <f>IF(F98&lt;=I98,"OK","Greska")</f>
        <v>OK</v>
      </c>
    </row>
    <row r="99" spans="1:10" ht="25.5">
      <c r="A99" s="195" t="s">
        <v>953</v>
      </c>
      <c r="B99" s="187" t="s">
        <v>950</v>
      </c>
      <c r="C99" s="170" t="s">
        <v>1924</v>
      </c>
      <c r="D99" s="169">
        <v>675</v>
      </c>
      <c r="E99" s="238"/>
      <c r="F99" s="239"/>
      <c r="G99" s="229">
        <f>G98</f>
        <v>321842</v>
      </c>
      <c r="H99" s="293" t="str">
        <f>IF(E99&lt;=G99,"OK","Greska")</f>
        <v>OK</v>
      </c>
      <c r="I99" s="229">
        <f>I98</f>
        <v>299476</v>
      </c>
      <c r="J99" s="293" t="str">
        <f>IF(F99&lt;=I99,"OK","Greska")</f>
        <v>OK</v>
      </c>
    </row>
    <row r="100" spans="1:10" ht="14.25">
      <c r="A100" s="195" t="s">
        <v>954</v>
      </c>
      <c r="B100" s="187" t="s">
        <v>950</v>
      </c>
      <c r="C100" s="170" t="s">
        <v>1925</v>
      </c>
      <c r="D100" s="169">
        <v>676</v>
      </c>
      <c r="E100" s="238"/>
      <c r="F100" s="239"/>
      <c r="G100" s="229">
        <f>G99</f>
        <v>321842</v>
      </c>
      <c r="H100" s="293" t="str">
        <f>IF(E100&lt;=G100,"OK","Greska")</f>
        <v>OK</v>
      </c>
      <c r="I100" s="229">
        <f>I99</f>
        <v>299476</v>
      </c>
      <c r="J100" s="293" t="str">
        <f>IF(F100&lt;=I100,"OK","Greska")</f>
        <v>OK</v>
      </c>
    </row>
    <row r="101" spans="1:9" ht="14.25">
      <c r="A101" s="195"/>
      <c r="B101" s="187"/>
      <c r="C101" s="177" t="s">
        <v>720</v>
      </c>
      <c r="D101" s="169"/>
      <c r="E101" s="238"/>
      <c r="F101" s="239"/>
      <c r="G101" s="228"/>
      <c r="H101" s="269"/>
      <c r="I101" s="228"/>
    </row>
    <row r="102" spans="1:10" ht="14.25">
      <c r="A102" s="195" t="s">
        <v>955</v>
      </c>
      <c r="B102" s="187" t="s">
        <v>956</v>
      </c>
      <c r="C102" s="170" t="s">
        <v>1927</v>
      </c>
      <c r="D102" s="169">
        <v>677</v>
      </c>
      <c r="E102" s="238">
        <v>5892</v>
      </c>
      <c r="F102" s="239">
        <v>11030</v>
      </c>
      <c r="G102" s="229">
        <f>BPT!E34</f>
        <v>113459</v>
      </c>
      <c r="H102" s="293" t="str">
        <f>IF(E102&lt;=G102,"OK","Greska")</f>
        <v>OK</v>
      </c>
      <c r="I102" s="229">
        <f>BPT!F34</f>
        <v>103017</v>
      </c>
      <c r="J102" s="293" t="str">
        <f>IF(F102&lt;=I102,"OK","Greska")</f>
        <v>OK</v>
      </c>
    </row>
    <row r="103" spans="1:9" ht="14.25">
      <c r="A103" s="195"/>
      <c r="B103" s="187"/>
      <c r="C103" s="177" t="s">
        <v>721</v>
      </c>
      <c r="D103" s="169"/>
      <c r="E103" s="238"/>
      <c r="F103" s="239"/>
      <c r="G103" s="228"/>
      <c r="H103" s="269"/>
      <c r="I103" s="228"/>
    </row>
    <row r="104" spans="1:10" ht="14.25">
      <c r="A104" s="195" t="s">
        <v>957</v>
      </c>
      <c r="B104" s="187" t="s">
        <v>958</v>
      </c>
      <c r="C104" s="170" t="s">
        <v>1928</v>
      </c>
      <c r="D104" s="169">
        <v>678</v>
      </c>
      <c r="E104" s="238"/>
      <c r="F104" s="239"/>
      <c r="G104" s="229">
        <f>BPT!E53</f>
        <v>45824</v>
      </c>
      <c r="H104" s="293" t="str">
        <f>IF(E104&lt;=G104,"OK","Greska")</f>
        <v>OK</v>
      </c>
      <c r="I104" s="229">
        <f>BPT!F53</f>
        <v>0</v>
      </c>
      <c r="J104" s="293" t="str">
        <f>IF(F104&lt;=I104,"OK","Greska")</f>
        <v>OK</v>
      </c>
    </row>
    <row r="105" spans="1:10" ht="14.25">
      <c r="A105" s="195" t="s">
        <v>959</v>
      </c>
      <c r="B105" s="187" t="s">
        <v>958</v>
      </c>
      <c r="C105" s="170" t="s">
        <v>722</v>
      </c>
      <c r="D105" s="169">
        <v>679</v>
      </c>
      <c r="E105" s="238"/>
      <c r="F105" s="239"/>
      <c r="G105" s="229">
        <f>G104</f>
        <v>45824</v>
      </c>
      <c r="H105" s="293" t="str">
        <f>IF(E105&lt;=G105,"OK","Greska")</f>
        <v>OK</v>
      </c>
      <c r="I105" s="229">
        <f>I104</f>
        <v>0</v>
      </c>
      <c r="J105" s="293" t="str">
        <f>IF(F105&lt;=I105,"OK","Greska")</f>
        <v>OK</v>
      </c>
    </row>
    <row r="106" spans="1:9" ht="14.25">
      <c r="A106" s="195"/>
      <c r="B106" s="187"/>
      <c r="C106" s="168" t="s">
        <v>960</v>
      </c>
      <c r="D106" s="169"/>
      <c r="E106" s="238"/>
      <c r="F106" s="239"/>
      <c r="G106" s="228"/>
      <c r="H106" s="269"/>
      <c r="I106" s="228"/>
    </row>
    <row r="107" spans="1:10" ht="25.5">
      <c r="A107" s="195" t="s">
        <v>961</v>
      </c>
      <c r="B107" s="187" t="s">
        <v>962</v>
      </c>
      <c r="C107" s="172" t="s">
        <v>1929</v>
      </c>
      <c r="D107" s="169">
        <v>680</v>
      </c>
      <c r="E107" s="238"/>
      <c r="F107" s="239"/>
      <c r="G107" s="229">
        <f>BPT!E56</f>
        <v>0</v>
      </c>
      <c r="H107" s="293" t="str">
        <f>IF(E107&lt;=G107,"OK","Greska")</f>
        <v>OK</v>
      </c>
      <c r="I107" s="229">
        <f>BPT!F56</f>
        <v>0</v>
      </c>
      <c r="J107" s="293" t="str">
        <f>IF(F107&lt;=I107,"OK","Greska")</f>
        <v>OK</v>
      </c>
    </row>
    <row r="108" spans="1:10" ht="14.25">
      <c r="A108" s="195" t="s">
        <v>963</v>
      </c>
      <c r="B108" s="187" t="s">
        <v>962</v>
      </c>
      <c r="C108" s="172" t="s">
        <v>1943</v>
      </c>
      <c r="D108" s="169">
        <v>681</v>
      </c>
      <c r="E108" s="238"/>
      <c r="F108" s="239"/>
      <c r="G108" s="229">
        <f>G107</f>
        <v>0</v>
      </c>
      <c r="H108" s="293" t="str">
        <f>IF(E108&lt;=G108,"OK","Greska")</f>
        <v>OK</v>
      </c>
      <c r="I108" s="229">
        <f>I107</f>
        <v>0</v>
      </c>
      <c r="J108" s="293" t="str">
        <f>IF(F108&lt;=I108,"OK","Greska")</f>
        <v>OK</v>
      </c>
    </row>
    <row r="109" spans="1:10" ht="25.5">
      <c r="A109" s="195" t="s">
        <v>964</v>
      </c>
      <c r="B109" s="187" t="s">
        <v>962</v>
      </c>
      <c r="C109" s="172" t="s">
        <v>1930</v>
      </c>
      <c r="D109" s="169">
        <v>682</v>
      </c>
      <c r="E109" s="238"/>
      <c r="F109" s="239"/>
      <c r="G109" s="229">
        <f>G108</f>
        <v>0</v>
      </c>
      <c r="H109" s="293" t="str">
        <f>IF(E109&lt;=G109,"OK","Greska")</f>
        <v>OK</v>
      </c>
      <c r="I109" s="229">
        <f>I108</f>
        <v>0</v>
      </c>
      <c r="J109" s="293" t="str">
        <f>IF(F109&lt;=I109,"OK","Greska")</f>
        <v>OK</v>
      </c>
    </row>
    <row r="110" spans="1:9" ht="25.5">
      <c r="A110" s="195" t="s">
        <v>965</v>
      </c>
      <c r="B110" s="187" t="s">
        <v>962</v>
      </c>
      <c r="C110" s="170" t="s">
        <v>723</v>
      </c>
      <c r="D110" s="169">
        <v>683</v>
      </c>
      <c r="E110" s="238"/>
      <c r="F110" s="239"/>
      <c r="G110" s="228"/>
      <c r="H110" s="269"/>
      <c r="I110" s="228"/>
    </row>
    <row r="111" spans="1:9" ht="14.25">
      <c r="A111" s="195"/>
      <c r="B111" s="187"/>
      <c r="C111" s="181" t="s">
        <v>966</v>
      </c>
      <c r="D111" s="169"/>
      <c r="E111" s="238"/>
      <c r="F111" s="239"/>
      <c r="G111" s="228"/>
      <c r="H111" s="269"/>
      <c r="I111" s="228"/>
    </row>
    <row r="112" spans="1:9" ht="14.25">
      <c r="A112" s="195"/>
      <c r="B112" s="187"/>
      <c r="C112" s="176" t="s">
        <v>967</v>
      </c>
      <c r="D112" s="169"/>
      <c r="E112" s="238"/>
      <c r="F112" s="239"/>
      <c r="G112" s="228"/>
      <c r="H112" s="269"/>
      <c r="I112" s="228"/>
    </row>
    <row r="113" spans="1:10" ht="14.25">
      <c r="A113" s="195" t="s">
        <v>968</v>
      </c>
      <c r="B113" s="187" t="s">
        <v>969</v>
      </c>
      <c r="C113" s="171" t="s">
        <v>1931</v>
      </c>
      <c r="D113" s="169">
        <v>684</v>
      </c>
      <c r="E113" s="238"/>
      <c r="F113" s="239"/>
      <c r="G113" s="229">
        <f>BPT!E95</f>
        <v>0</v>
      </c>
      <c r="H113" s="293" t="str">
        <f>IF(E113&lt;=G113,"OK","Greska")</f>
        <v>OK</v>
      </c>
      <c r="I113" s="229">
        <f>BPT!F95</f>
        <v>0</v>
      </c>
      <c r="J113" s="293" t="str">
        <f>IF(F113&lt;=I113,"OK","Greska")</f>
        <v>OK</v>
      </c>
    </row>
    <row r="114" spans="1:9" ht="14.25">
      <c r="A114" s="195"/>
      <c r="B114" s="187"/>
      <c r="C114" s="181" t="s">
        <v>970</v>
      </c>
      <c r="D114" s="169"/>
      <c r="E114" s="238"/>
      <c r="F114" s="239"/>
      <c r="G114" s="228"/>
      <c r="H114" s="269"/>
      <c r="I114" s="228"/>
    </row>
    <row r="115" spans="1:10" ht="25.5">
      <c r="A115" s="195" t="s">
        <v>971</v>
      </c>
      <c r="B115" s="187" t="s">
        <v>972</v>
      </c>
      <c r="C115" s="175" t="s">
        <v>1932</v>
      </c>
      <c r="D115" s="169">
        <v>685</v>
      </c>
      <c r="E115" s="238">
        <v>12830243</v>
      </c>
      <c r="F115" s="239">
        <v>12348641</v>
      </c>
      <c r="G115" s="229">
        <f>BPT!E104</f>
        <v>12830243</v>
      </c>
      <c r="H115" s="293" t="str">
        <f>IF(E115&lt;=G115,"OK","Greska")</f>
        <v>OK</v>
      </c>
      <c r="I115" s="229">
        <f>BPT!F104</f>
        <v>12348641</v>
      </c>
      <c r="J115" s="293" t="str">
        <f>IF(F115&lt;=I115,"OK","Greska")</f>
        <v>OK</v>
      </c>
    </row>
    <row r="116" spans="1:10" ht="25.5">
      <c r="A116" s="195" t="s">
        <v>973</v>
      </c>
      <c r="B116" s="187" t="s">
        <v>972</v>
      </c>
      <c r="C116" s="175" t="s">
        <v>1933</v>
      </c>
      <c r="D116" s="169">
        <v>686</v>
      </c>
      <c r="E116" s="238"/>
      <c r="F116" s="239"/>
      <c r="G116" s="229">
        <f>G115</f>
        <v>12830243</v>
      </c>
      <c r="H116" s="293" t="str">
        <f>IF(E116&lt;=G116,"OK","Greska")</f>
        <v>OK</v>
      </c>
      <c r="I116" s="229">
        <f>I115</f>
        <v>12348641</v>
      </c>
      <c r="J116" s="293" t="str">
        <f>IF(F116&lt;=I116,"OK","Greska")</f>
        <v>OK</v>
      </c>
    </row>
    <row r="117" spans="1:10" ht="25.5">
      <c r="A117" s="195" t="s">
        <v>974</v>
      </c>
      <c r="B117" s="187" t="s">
        <v>972</v>
      </c>
      <c r="C117" s="170" t="s">
        <v>1942</v>
      </c>
      <c r="D117" s="169">
        <v>687</v>
      </c>
      <c r="E117" s="238"/>
      <c r="F117" s="239"/>
      <c r="G117" s="229">
        <f>G116</f>
        <v>12830243</v>
      </c>
      <c r="H117" s="293" t="str">
        <f>IF(E117&lt;=G117,"OK","Greska")</f>
        <v>OK</v>
      </c>
      <c r="I117" s="229">
        <f>I116</f>
        <v>12348641</v>
      </c>
      <c r="J117" s="293" t="str">
        <f>IF(F117&lt;=I117,"OK","Greska")</f>
        <v>OK</v>
      </c>
    </row>
    <row r="118" spans="1:9" ht="14.25">
      <c r="A118" s="195"/>
      <c r="B118" s="187"/>
      <c r="C118" s="177" t="s">
        <v>975</v>
      </c>
      <c r="D118" s="169"/>
      <c r="E118" s="238"/>
      <c r="F118" s="239"/>
      <c r="G118" s="288"/>
      <c r="H118" s="269"/>
      <c r="I118" s="228"/>
    </row>
    <row r="119" spans="1:9" ht="26.25" thickBot="1">
      <c r="A119" s="198" t="s">
        <v>976</v>
      </c>
      <c r="B119" s="191"/>
      <c r="C119" s="182" t="s">
        <v>977</v>
      </c>
      <c r="D119" s="183">
        <v>688</v>
      </c>
      <c r="E119" s="242"/>
      <c r="F119" s="243">
        <v>22</v>
      </c>
      <c r="G119" s="288"/>
      <c r="H119" s="269"/>
      <c r="I119" s="228"/>
    </row>
    <row r="120" spans="1:9" ht="15" thickTop="1">
      <c r="A120" s="199"/>
      <c r="B120" s="192"/>
      <c r="C120"/>
      <c r="D120"/>
      <c r="E120" s="244"/>
      <c r="F120" s="244"/>
      <c r="G120" s="290"/>
      <c r="H120" s="294"/>
      <c r="I120" s="234"/>
    </row>
    <row r="121" spans="1:9" ht="15">
      <c r="A121" s="200"/>
      <c r="B121" s="192"/>
      <c r="C121" s="297" t="s">
        <v>1648</v>
      </c>
      <c r="D121"/>
      <c r="E121" s="244"/>
      <c r="F121" s="244"/>
      <c r="G121" s="290"/>
      <c r="H121" s="294"/>
      <c r="I121" s="234"/>
    </row>
    <row r="122" spans="1:9" ht="15">
      <c r="A122" s="200"/>
      <c r="B122" s="192"/>
      <c r="C122"/>
      <c r="D122"/>
      <c r="E122" s="296"/>
      <c r="F122" s="244"/>
      <c r="G122" s="290"/>
      <c r="H122" s="294"/>
      <c r="I122" s="234"/>
    </row>
    <row r="123" spans="1:9" ht="14.25">
      <c r="A123" s="201" t="s">
        <v>978</v>
      </c>
      <c r="B123" s="267" t="s">
        <v>979</v>
      </c>
      <c r="C123"/>
      <c r="D123"/>
      <c r="E123" s="244"/>
      <c r="F123" s="244"/>
      <c r="G123" s="290"/>
      <c r="H123" s="294"/>
      <c r="I123" s="234"/>
    </row>
    <row r="124" spans="1:9" ht="14.25">
      <c r="A124" s="201" t="s">
        <v>980</v>
      </c>
      <c r="B124" s="267" t="s">
        <v>981</v>
      </c>
      <c r="C124"/>
      <c r="D124"/>
      <c r="E124" s="244"/>
      <c r="F124" s="244"/>
      <c r="G124" s="290"/>
      <c r="H124" s="294"/>
      <c r="I124" s="234"/>
    </row>
    <row r="125" spans="1:9" ht="14.25">
      <c r="A125" s="201" t="s">
        <v>982</v>
      </c>
      <c r="B125" s="267" t="s">
        <v>983</v>
      </c>
      <c r="C125"/>
      <c r="D125"/>
      <c r="E125" s="244"/>
      <c r="F125" s="244"/>
      <c r="G125" s="290"/>
      <c r="H125" s="294"/>
      <c r="I125" s="234"/>
    </row>
    <row r="126" spans="1:9" ht="14.25">
      <c r="A126" s="202"/>
      <c r="B126" s="192"/>
      <c r="C126"/>
      <c r="D126"/>
      <c r="E126" s="244"/>
      <c r="F126" s="244"/>
      <c r="G126" s="290"/>
      <c r="H126" s="294"/>
      <c r="I126" s="234"/>
    </row>
    <row r="127" ht="15">
      <c r="C127" s="157" t="s">
        <v>662</v>
      </c>
    </row>
    <row r="128" ht="15">
      <c r="C128" s="157" t="str">
        <f>'BS'!B113</f>
        <v>           Na den 31.12.2018 godina</v>
      </c>
    </row>
    <row r="129" ht="15">
      <c r="C129" s="157" t="s">
        <v>663</v>
      </c>
    </row>
    <row r="130" ht="15">
      <c r="C130" s="157" t="s">
        <v>1000</v>
      </c>
    </row>
    <row r="131" ht="15">
      <c r="C131" s="157" t="s">
        <v>1811</v>
      </c>
    </row>
    <row r="132" ht="15">
      <c r="C132" s="157" t="s">
        <v>1812</v>
      </c>
    </row>
  </sheetData>
  <sheetProtection/>
  <mergeCells count="6">
    <mergeCell ref="B3:C3"/>
    <mergeCell ref="I14:I15"/>
    <mergeCell ref="A9:C10"/>
    <mergeCell ref="E13:F13"/>
    <mergeCell ref="C13:C15"/>
    <mergeCell ref="F14:F15"/>
  </mergeCells>
  <hyperlinks>
    <hyperlink ref="C24" location="_ftn1" display="_ftn1"/>
    <hyperlink ref="C63" location="_ftn2" display="_ftn2"/>
    <hyperlink ref="C67" location="_ftn3" display="_ftn3"/>
    <hyperlink ref="A123" location="_ftnref1" display="_ftnref1"/>
    <hyperlink ref="A124" location="_ftnref2" display="_ftnref2"/>
    <hyperlink ref="A125" location="_ftnref3" display="_ftnref3"/>
  </hyperlinks>
  <printOptions/>
  <pageMargins left="0.22" right="0.16" top="0.32" bottom="0.26" header="0.21" footer="0.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35"/>
  <sheetViews>
    <sheetView zoomScalePageLayoutView="0" workbookViewId="0" topLeftCell="A7">
      <pane xSplit="4" ySplit="6" topLeftCell="E504" activePane="bottomRight" state="frozen"/>
      <selection pane="topLeft" activeCell="A7" sqref="A7"/>
      <selection pane="topRight" activeCell="E7" sqref="E7"/>
      <selection pane="bottomLeft" activeCell="A13" sqref="A13"/>
      <selection pane="bottomRight" activeCell="E517" sqref="E517"/>
    </sheetView>
  </sheetViews>
  <sheetFormatPr defaultColWidth="9.140625" defaultRowHeight="12.75"/>
  <cols>
    <col min="1" max="1" width="5.140625" style="0" customWidth="1"/>
    <col min="2" max="2" width="9.8515625" style="28" customWidth="1"/>
    <col min="3" max="3" width="67.00390625" style="0" customWidth="1"/>
    <col min="4" max="4" width="9.140625" style="32" hidden="1" customWidth="1"/>
    <col min="5" max="5" width="17.57421875" style="0" customWidth="1"/>
  </cols>
  <sheetData>
    <row r="1" spans="2:4" ht="12.75">
      <c r="B1"/>
      <c r="D1" s="28"/>
    </row>
    <row r="2" spans="3:4" s="3" customFormat="1" ht="15">
      <c r="C2" s="6" t="s">
        <v>218</v>
      </c>
      <c r="D2" s="5"/>
    </row>
    <row r="3" spans="3:4" s="3" customFormat="1" ht="28.5">
      <c r="C3" s="43" t="str">
        <f>'Informacii za pravnoto lice'!B7</f>
        <v>603-ЈНУ ИНСТИТУТ ЗА ФОЛКЛОР МАРКО ЦЕПЕНКОВ СКОПЈЕ</v>
      </c>
      <c r="D3" s="5"/>
    </row>
    <row r="4" spans="3:4" s="3" customFormat="1" ht="15">
      <c r="C4" s="7" t="s">
        <v>199</v>
      </c>
      <c r="D4" s="5"/>
    </row>
    <row r="5" spans="3:4" s="3" customFormat="1" ht="14.25">
      <c r="C5" s="44" t="str">
        <f>'Informacii za pravnoto lice'!B18</f>
        <v>Скопје</v>
      </c>
      <c r="D5" s="5"/>
    </row>
    <row r="6" spans="3:4" s="3" customFormat="1" ht="15">
      <c r="C6" s="7" t="s">
        <v>187</v>
      </c>
      <c r="D6" s="5"/>
    </row>
    <row r="7" spans="3:4" s="3" customFormat="1" ht="14.25">
      <c r="C7" s="44">
        <f>'Informacii za pravnoto lice'!B4</f>
        <v>40664480</v>
      </c>
      <c r="D7" s="5"/>
    </row>
    <row r="8" spans="2:4" ht="12.75">
      <c r="B8"/>
      <c r="C8" s="29"/>
      <c r="D8" s="30"/>
    </row>
    <row r="9" ht="29.25" customHeight="1" thickBot="1">
      <c r="C9" s="31" t="s">
        <v>1108</v>
      </c>
    </row>
    <row r="10" spans="1:5" ht="45" customHeight="1" thickTop="1">
      <c r="A10" s="366" t="s">
        <v>1109</v>
      </c>
      <c r="B10" s="367"/>
      <c r="C10" s="367"/>
      <c r="D10" s="368" t="s">
        <v>224</v>
      </c>
      <c r="E10" s="370" t="s">
        <v>1110</v>
      </c>
    </row>
    <row r="11" spans="1:5" ht="29.25" customHeight="1" thickBot="1">
      <c r="A11" s="154" t="s">
        <v>221</v>
      </c>
      <c r="B11" s="155" t="s">
        <v>1111</v>
      </c>
      <c r="C11" s="156" t="s">
        <v>1112</v>
      </c>
      <c r="D11" s="369"/>
      <c r="E11" s="371"/>
    </row>
    <row r="12" spans="1:6" ht="15.75" customHeight="1" hidden="1">
      <c r="A12" s="150"/>
      <c r="B12" s="151"/>
      <c r="C12" s="152"/>
      <c r="D12" s="153" t="s">
        <v>231</v>
      </c>
      <c r="E12" s="33" t="s">
        <v>232</v>
      </c>
      <c r="F12" s="34"/>
    </row>
    <row r="13" spans="1:5" ht="26.25" thickTop="1">
      <c r="A13" s="35">
        <v>1</v>
      </c>
      <c r="B13" s="36" t="s">
        <v>1113</v>
      </c>
      <c r="C13" s="37" t="s">
        <v>1114</v>
      </c>
      <c r="D13" s="38">
        <v>2001</v>
      </c>
      <c r="E13" s="39"/>
    </row>
    <row r="14" spans="1:5" ht="12.75">
      <c r="A14" s="35">
        <f>A13+1</f>
        <v>2</v>
      </c>
      <c r="B14" s="36" t="s">
        <v>1115</v>
      </c>
      <c r="C14" s="37" t="s">
        <v>1116</v>
      </c>
      <c r="D14" s="38">
        <v>2002</v>
      </c>
      <c r="E14" s="39"/>
    </row>
    <row r="15" spans="1:5" ht="25.5">
      <c r="A15" s="35">
        <f aca="true" t="shared" si="0" ref="A15:A78">A14+1</f>
        <v>3</v>
      </c>
      <c r="B15" s="36" t="s">
        <v>1117</v>
      </c>
      <c r="C15" s="37" t="s">
        <v>1118</v>
      </c>
      <c r="D15" s="38">
        <v>2003</v>
      </c>
      <c r="E15" s="39"/>
    </row>
    <row r="16" spans="1:5" ht="12.75">
      <c r="A16" s="35">
        <f t="shared" si="0"/>
        <v>4</v>
      </c>
      <c r="B16" s="36" t="s">
        <v>1119</v>
      </c>
      <c r="C16" s="37" t="s">
        <v>1120</v>
      </c>
      <c r="D16" s="38">
        <v>2004</v>
      </c>
      <c r="E16" s="39"/>
    </row>
    <row r="17" spans="1:5" ht="12.75">
      <c r="A17" s="35">
        <f t="shared" si="0"/>
        <v>5</v>
      </c>
      <c r="B17" s="36" t="s">
        <v>1121</v>
      </c>
      <c r="C17" s="37" t="s">
        <v>1122</v>
      </c>
      <c r="D17" s="38">
        <v>2005</v>
      </c>
      <c r="E17" s="39"/>
    </row>
    <row r="18" spans="1:5" ht="12.75">
      <c r="A18" s="35">
        <f>A17+1</f>
        <v>6</v>
      </c>
      <c r="B18" s="36" t="s">
        <v>1123</v>
      </c>
      <c r="C18" s="37" t="s">
        <v>1124</v>
      </c>
      <c r="D18" s="38">
        <v>2006</v>
      </c>
      <c r="E18" s="39"/>
    </row>
    <row r="19" spans="1:5" ht="12.75">
      <c r="A19" s="35">
        <f t="shared" si="0"/>
        <v>7</v>
      </c>
      <c r="B19" s="36" t="s">
        <v>1125</v>
      </c>
      <c r="C19" s="37" t="s">
        <v>1126</v>
      </c>
      <c r="D19" s="38">
        <v>2007</v>
      </c>
      <c r="E19" s="39"/>
    </row>
    <row r="20" spans="1:5" ht="12.75">
      <c r="A20" s="35">
        <f t="shared" si="0"/>
        <v>8</v>
      </c>
      <c r="B20" s="36" t="s">
        <v>1127</v>
      </c>
      <c r="C20" s="37" t="s">
        <v>1128</v>
      </c>
      <c r="D20" s="38">
        <v>2008</v>
      </c>
      <c r="E20" s="39"/>
    </row>
    <row r="21" spans="1:5" ht="12.75">
      <c r="A21" s="35">
        <f t="shared" si="0"/>
        <v>9</v>
      </c>
      <c r="B21" s="36" t="s">
        <v>1129</v>
      </c>
      <c r="C21" s="37" t="s">
        <v>1130</v>
      </c>
      <c r="D21" s="38">
        <v>2009</v>
      </c>
      <c r="E21" s="39"/>
    </row>
    <row r="22" spans="1:5" ht="12.75">
      <c r="A22" s="35">
        <f t="shared" si="0"/>
        <v>10</v>
      </c>
      <c r="B22" s="36" t="s">
        <v>1131</v>
      </c>
      <c r="C22" s="37" t="s">
        <v>1132</v>
      </c>
      <c r="D22" s="38">
        <v>2010</v>
      </c>
      <c r="E22" s="39"/>
    </row>
    <row r="23" spans="1:5" ht="12.75">
      <c r="A23" s="35">
        <f t="shared" si="0"/>
        <v>11</v>
      </c>
      <c r="B23" s="36" t="s">
        <v>1133</v>
      </c>
      <c r="C23" s="37" t="s">
        <v>1134</v>
      </c>
      <c r="D23" s="38">
        <v>2011</v>
      </c>
      <c r="E23" s="39"/>
    </row>
    <row r="24" spans="1:5" ht="12.75">
      <c r="A24" s="35">
        <f t="shared" si="0"/>
        <v>12</v>
      </c>
      <c r="B24" s="36" t="s">
        <v>1135</v>
      </c>
      <c r="C24" s="37" t="s">
        <v>1136</v>
      </c>
      <c r="D24" s="38">
        <v>2012</v>
      </c>
      <c r="E24" s="39"/>
    </row>
    <row r="25" spans="1:5" ht="12.75">
      <c r="A25" s="35">
        <f t="shared" si="0"/>
        <v>13</v>
      </c>
      <c r="B25" s="36" t="s">
        <v>1137</v>
      </c>
      <c r="C25" s="37" t="s">
        <v>1138</v>
      </c>
      <c r="D25" s="38">
        <v>2013</v>
      </c>
      <c r="E25" s="39"/>
    </row>
    <row r="26" spans="1:5" ht="12.75">
      <c r="A26" s="35">
        <f t="shared" si="0"/>
        <v>14</v>
      </c>
      <c r="B26" s="36" t="s">
        <v>1139</v>
      </c>
      <c r="C26" s="37" t="s">
        <v>1140</v>
      </c>
      <c r="D26" s="38">
        <v>2014</v>
      </c>
      <c r="E26" s="39"/>
    </row>
    <row r="27" spans="1:5" ht="25.5">
      <c r="A27" s="35">
        <f t="shared" si="0"/>
        <v>15</v>
      </c>
      <c r="B27" s="36" t="s">
        <v>1141</v>
      </c>
      <c r="C27" s="37" t="s">
        <v>1142</v>
      </c>
      <c r="D27" s="38">
        <v>2015</v>
      </c>
      <c r="E27" s="39"/>
    </row>
    <row r="28" spans="1:5" ht="12.75">
      <c r="A28" s="35">
        <f t="shared" si="0"/>
        <v>16</v>
      </c>
      <c r="B28" s="36" t="s">
        <v>1143</v>
      </c>
      <c r="C28" s="37" t="s">
        <v>1144</v>
      </c>
      <c r="D28" s="38">
        <v>2016</v>
      </c>
      <c r="E28" s="39"/>
    </row>
    <row r="29" spans="1:5" ht="12.75">
      <c r="A29" s="35">
        <f t="shared" si="0"/>
        <v>17</v>
      </c>
      <c r="B29" s="36" t="s">
        <v>1145</v>
      </c>
      <c r="C29" s="37" t="s">
        <v>1146</v>
      </c>
      <c r="D29" s="38">
        <v>2017</v>
      </c>
      <c r="E29" s="39"/>
    </row>
    <row r="30" spans="1:5" ht="12.75">
      <c r="A30" s="35">
        <f t="shared" si="0"/>
        <v>18</v>
      </c>
      <c r="B30" s="36" t="s">
        <v>1147</v>
      </c>
      <c r="C30" s="37" t="s">
        <v>1148</v>
      </c>
      <c r="D30" s="38">
        <v>2018</v>
      </c>
      <c r="E30" s="39"/>
    </row>
    <row r="31" spans="1:5" ht="12.75">
      <c r="A31" s="35">
        <f t="shared" si="0"/>
        <v>19</v>
      </c>
      <c r="B31" s="36" t="s">
        <v>1149</v>
      </c>
      <c r="C31" s="37" t="s">
        <v>1150</v>
      </c>
      <c r="D31" s="38">
        <v>2019</v>
      </c>
      <c r="E31" s="39"/>
    </row>
    <row r="32" spans="1:5" ht="15" customHeight="1">
      <c r="A32" s="35">
        <f t="shared" si="0"/>
        <v>20</v>
      </c>
      <c r="B32" s="36" t="s">
        <v>1151</v>
      </c>
      <c r="C32" s="37" t="s">
        <v>1152</v>
      </c>
      <c r="D32" s="38">
        <v>2020</v>
      </c>
      <c r="E32" s="39"/>
    </row>
    <row r="33" spans="1:5" ht="12.75">
      <c r="A33" s="35">
        <f t="shared" si="0"/>
        <v>21</v>
      </c>
      <c r="B33" s="36" t="s">
        <v>1153</v>
      </c>
      <c r="C33" s="37" t="s">
        <v>1154</v>
      </c>
      <c r="D33" s="38">
        <v>2021</v>
      </c>
      <c r="E33" s="39"/>
    </row>
    <row r="34" spans="1:5" ht="12.75">
      <c r="A34" s="35">
        <f t="shared" si="0"/>
        <v>22</v>
      </c>
      <c r="B34" s="36" t="s">
        <v>1155</v>
      </c>
      <c r="C34" s="37" t="s">
        <v>1156</v>
      </c>
      <c r="D34" s="38">
        <v>2022</v>
      </c>
      <c r="E34" s="39"/>
    </row>
    <row r="35" spans="1:5" ht="12.75">
      <c r="A35" s="35">
        <f t="shared" si="0"/>
        <v>23</v>
      </c>
      <c r="B35" s="36" t="s">
        <v>1157</v>
      </c>
      <c r="C35" s="37" t="s">
        <v>1158</v>
      </c>
      <c r="D35" s="38">
        <v>2023</v>
      </c>
      <c r="E35" s="39"/>
    </row>
    <row r="36" spans="1:5" ht="12.75">
      <c r="A36" s="35">
        <f t="shared" si="0"/>
        <v>24</v>
      </c>
      <c r="B36" s="36" t="s">
        <v>1159</v>
      </c>
      <c r="C36" s="37" t="s">
        <v>1160</v>
      </c>
      <c r="D36" s="38">
        <v>2024</v>
      </c>
      <c r="E36" s="39"/>
    </row>
    <row r="37" spans="1:5" ht="12.75">
      <c r="A37" s="35">
        <f t="shared" si="0"/>
        <v>25</v>
      </c>
      <c r="B37" s="36" t="s">
        <v>1161</v>
      </c>
      <c r="C37" s="37" t="s">
        <v>1162</v>
      </c>
      <c r="D37" s="38">
        <v>2025</v>
      </c>
      <c r="E37" s="39"/>
    </row>
    <row r="38" spans="1:5" ht="12.75">
      <c r="A38" s="35">
        <f t="shared" si="0"/>
        <v>26</v>
      </c>
      <c r="B38" s="36" t="s">
        <v>1163</v>
      </c>
      <c r="C38" s="37" t="s">
        <v>1164</v>
      </c>
      <c r="D38" s="38">
        <v>2026</v>
      </c>
      <c r="E38" s="39"/>
    </row>
    <row r="39" spans="1:5" ht="12.75">
      <c r="A39" s="35">
        <f t="shared" si="0"/>
        <v>27</v>
      </c>
      <c r="B39" s="36" t="s">
        <v>1165</v>
      </c>
      <c r="C39" s="37" t="s">
        <v>1166</v>
      </c>
      <c r="D39" s="38">
        <v>2027</v>
      </c>
      <c r="E39" s="39"/>
    </row>
    <row r="40" spans="1:5" ht="12.75">
      <c r="A40" s="35">
        <f t="shared" si="0"/>
        <v>28</v>
      </c>
      <c r="B40" s="36" t="s">
        <v>1167</v>
      </c>
      <c r="C40" s="37" t="s">
        <v>1168</v>
      </c>
      <c r="D40" s="38">
        <v>2028</v>
      </c>
      <c r="E40" s="39"/>
    </row>
    <row r="41" spans="1:5" ht="12.75">
      <c r="A41" s="35">
        <f t="shared" si="0"/>
        <v>29</v>
      </c>
      <c r="B41" s="36" t="s">
        <v>1169</v>
      </c>
      <c r="C41" s="37" t="s">
        <v>1170</v>
      </c>
      <c r="D41" s="38">
        <v>2029</v>
      </c>
      <c r="E41" s="39"/>
    </row>
    <row r="42" spans="1:5" ht="12.75">
      <c r="A42" s="35">
        <f t="shared" si="0"/>
        <v>30</v>
      </c>
      <c r="B42" s="36" t="s">
        <v>1171</v>
      </c>
      <c r="C42" s="37" t="s">
        <v>1172</v>
      </c>
      <c r="D42" s="38">
        <v>2030</v>
      </c>
      <c r="E42" s="39"/>
    </row>
    <row r="43" spans="1:5" ht="12.75">
      <c r="A43" s="35">
        <f t="shared" si="0"/>
        <v>31</v>
      </c>
      <c r="B43" s="36" t="s">
        <v>1173</v>
      </c>
      <c r="C43" s="37" t="s">
        <v>1174</v>
      </c>
      <c r="D43" s="38">
        <v>2031</v>
      </c>
      <c r="E43" s="39"/>
    </row>
    <row r="44" spans="1:5" ht="25.5">
      <c r="A44" s="35">
        <f t="shared" si="0"/>
        <v>32</v>
      </c>
      <c r="B44" s="36" t="s">
        <v>1175</v>
      </c>
      <c r="C44" s="37" t="s">
        <v>1176</v>
      </c>
      <c r="D44" s="38">
        <v>2032</v>
      </c>
      <c r="E44" s="39"/>
    </row>
    <row r="45" spans="1:5" ht="12.75">
      <c r="A45" s="35">
        <f t="shared" si="0"/>
        <v>33</v>
      </c>
      <c r="B45" s="36" t="s">
        <v>1177</v>
      </c>
      <c r="C45" s="37" t="s">
        <v>1178</v>
      </c>
      <c r="D45" s="38">
        <v>2033</v>
      </c>
      <c r="E45" s="39"/>
    </row>
    <row r="46" spans="1:5" ht="12.75">
      <c r="A46" s="35">
        <f t="shared" si="0"/>
        <v>34</v>
      </c>
      <c r="B46" s="36" t="s">
        <v>1179</v>
      </c>
      <c r="C46" s="37" t="s">
        <v>1180</v>
      </c>
      <c r="D46" s="38">
        <v>2034</v>
      </c>
      <c r="E46" s="39"/>
    </row>
    <row r="47" spans="1:5" ht="12.75">
      <c r="A47" s="35">
        <f t="shared" si="0"/>
        <v>35</v>
      </c>
      <c r="B47" s="36" t="s">
        <v>1181</v>
      </c>
      <c r="C47" s="37" t="s">
        <v>1182</v>
      </c>
      <c r="D47" s="38">
        <v>2035</v>
      </c>
      <c r="E47" s="39"/>
    </row>
    <row r="48" spans="1:5" ht="12.75">
      <c r="A48" s="35">
        <f t="shared" si="0"/>
        <v>36</v>
      </c>
      <c r="B48" s="36" t="s">
        <v>1183</v>
      </c>
      <c r="C48" s="37" t="s">
        <v>1184</v>
      </c>
      <c r="D48" s="38">
        <v>2036</v>
      </c>
      <c r="E48" s="39"/>
    </row>
    <row r="49" spans="1:5" ht="12.75">
      <c r="A49" s="35">
        <f t="shared" si="0"/>
        <v>37</v>
      </c>
      <c r="B49" s="36" t="s">
        <v>1185</v>
      </c>
      <c r="C49" s="37" t="s">
        <v>1186</v>
      </c>
      <c r="D49" s="38">
        <v>2037</v>
      </c>
      <c r="E49" s="39"/>
    </row>
    <row r="50" spans="1:5" ht="12.75">
      <c r="A50" s="35">
        <f t="shared" si="0"/>
        <v>38</v>
      </c>
      <c r="B50" s="36" t="s">
        <v>1187</v>
      </c>
      <c r="C50" s="37" t="s">
        <v>1188</v>
      </c>
      <c r="D50" s="38">
        <v>2038</v>
      </c>
      <c r="E50" s="39"/>
    </row>
    <row r="51" spans="1:5" ht="12.75">
      <c r="A51" s="35">
        <f t="shared" si="0"/>
        <v>39</v>
      </c>
      <c r="B51" s="36" t="s">
        <v>1189</v>
      </c>
      <c r="C51" s="37" t="s">
        <v>1190</v>
      </c>
      <c r="D51" s="38">
        <v>2039</v>
      </c>
      <c r="E51" s="39"/>
    </row>
    <row r="52" spans="1:5" ht="12.75">
      <c r="A52" s="35">
        <f t="shared" si="0"/>
        <v>40</v>
      </c>
      <c r="B52" s="36" t="s">
        <v>1191</v>
      </c>
      <c r="C52" s="37" t="s">
        <v>1192</v>
      </c>
      <c r="D52" s="38">
        <v>2040</v>
      </c>
      <c r="E52" s="39"/>
    </row>
    <row r="53" spans="1:5" ht="12.75">
      <c r="A53" s="35">
        <f t="shared" si="0"/>
        <v>41</v>
      </c>
      <c r="B53" s="36" t="s">
        <v>1193</v>
      </c>
      <c r="C53" s="37" t="s">
        <v>1194</v>
      </c>
      <c r="D53" s="38">
        <v>2041</v>
      </c>
      <c r="E53" s="39"/>
    </row>
    <row r="54" spans="1:5" ht="12.75">
      <c r="A54" s="35">
        <f t="shared" si="0"/>
        <v>42</v>
      </c>
      <c r="B54" s="36" t="s">
        <v>1195</v>
      </c>
      <c r="C54" s="37" t="s">
        <v>1196</v>
      </c>
      <c r="D54" s="38">
        <v>2042</v>
      </c>
      <c r="E54" s="39"/>
    </row>
    <row r="55" spans="1:5" ht="12.75">
      <c r="A55" s="35">
        <f t="shared" si="0"/>
        <v>43</v>
      </c>
      <c r="B55" s="36" t="s">
        <v>1197</v>
      </c>
      <c r="C55" s="37" t="s">
        <v>1198</v>
      </c>
      <c r="D55" s="38">
        <v>2043</v>
      </c>
      <c r="E55" s="39"/>
    </row>
    <row r="56" spans="1:5" ht="12.75">
      <c r="A56" s="35">
        <f t="shared" si="0"/>
        <v>44</v>
      </c>
      <c r="B56" s="36" t="s">
        <v>1199</v>
      </c>
      <c r="C56" s="37" t="s">
        <v>1200</v>
      </c>
      <c r="D56" s="38">
        <v>2044</v>
      </c>
      <c r="E56" s="39"/>
    </row>
    <row r="57" spans="1:5" ht="12.75">
      <c r="A57" s="35">
        <f t="shared" si="0"/>
        <v>45</v>
      </c>
      <c r="B57" s="36" t="s">
        <v>1201</v>
      </c>
      <c r="C57" s="37" t="s">
        <v>1202</v>
      </c>
      <c r="D57" s="38">
        <v>2045</v>
      </c>
      <c r="E57" s="39"/>
    </row>
    <row r="58" spans="1:5" ht="12.75">
      <c r="A58" s="35">
        <f t="shared" si="0"/>
        <v>46</v>
      </c>
      <c r="B58" s="36" t="s">
        <v>1203</v>
      </c>
      <c r="C58" s="37" t="s">
        <v>0</v>
      </c>
      <c r="D58" s="38">
        <v>2046</v>
      </c>
      <c r="E58" s="39"/>
    </row>
    <row r="59" spans="1:5" ht="25.5">
      <c r="A59" s="35">
        <f t="shared" si="0"/>
        <v>47</v>
      </c>
      <c r="B59" s="36" t="s">
        <v>1</v>
      </c>
      <c r="C59" s="37" t="s">
        <v>2</v>
      </c>
      <c r="D59" s="38">
        <v>2047</v>
      </c>
      <c r="E59" s="39"/>
    </row>
    <row r="60" spans="1:5" ht="12.75">
      <c r="A60" s="35">
        <f t="shared" si="0"/>
        <v>48</v>
      </c>
      <c r="B60" s="36" t="s">
        <v>3</v>
      </c>
      <c r="C60" s="37" t="s">
        <v>4</v>
      </c>
      <c r="D60" s="38">
        <v>2048</v>
      </c>
      <c r="E60" s="39"/>
    </row>
    <row r="61" spans="1:5" ht="12.75">
      <c r="A61" s="35">
        <f t="shared" si="0"/>
        <v>49</v>
      </c>
      <c r="B61" s="36" t="s">
        <v>5</v>
      </c>
      <c r="C61" s="37" t="s">
        <v>6</v>
      </c>
      <c r="D61" s="38">
        <v>2049</v>
      </c>
      <c r="E61" s="39"/>
    </row>
    <row r="62" spans="1:5" ht="12.75">
      <c r="A62" s="35">
        <f t="shared" si="0"/>
        <v>50</v>
      </c>
      <c r="B62" s="36" t="s">
        <v>7</v>
      </c>
      <c r="C62" s="37" t="s">
        <v>8</v>
      </c>
      <c r="D62" s="38">
        <v>2050</v>
      </c>
      <c r="E62" s="39"/>
    </row>
    <row r="63" spans="1:5" ht="12.75">
      <c r="A63" s="35">
        <f t="shared" si="0"/>
        <v>51</v>
      </c>
      <c r="B63" s="36" t="s">
        <v>9</v>
      </c>
      <c r="C63" s="37" t="s">
        <v>10</v>
      </c>
      <c r="D63" s="38">
        <v>2051</v>
      </c>
      <c r="E63" s="39"/>
    </row>
    <row r="64" spans="1:5" ht="25.5">
      <c r="A64" s="35">
        <f t="shared" si="0"/>
        <v>52</v>
      </c>
      <c r="B64" s="36" t="s">
        <v>11</v>
      </c>
      <c r="C64" s="37" t="s">
        <v>12</v>
      </c>
      <c r="D64" s="38">
        <v>2052</v>
      </c>
      <c r="E64" s="39"/>
    </row>
    <row r="65" spans="1:5" ht="12.75">
      <c r="A65" s="35">
        <f t="shared" si="0"/>
        <v>53</v>
      </c>
      <c r="B65" s="36" t="s">
        <v>13</v>
      </c>
      <c r="C65" s="37" t="s">
        <v>14</v>
      </c>
      <c r="D65" s="38">
        <v>2053</v>
      </c>
      <c r="E65" s="39"/>
    </row>
    <row r="66" spans="1:5" ht="12.75">
      <c r="A66" s="35">
        <f t="shared" si="0"/>
        <v>54</v>
      </c>
      <c r="B66" s="36" t="s">
        <v>15</v>
      </c>
      <c r="C66" s="37" t="s">
        <v>16</v>
      </c>
      <c r="D66" s="38">
        <v>2054</v>
      </c>
      <c r="E66" s="39"/>
    </row>
    <row r="67" spans="1:5" ht="12.75">
      <c r="A67" s="35">
        <f t="shared" si="0"/>
        <v>55</v>
      </c>
      <c r="B67" s="36" t="s">
        <v>17</v>
      </c>
      <c r="C67" s="37" t="s">
        <v>18</v>
      </c>
      <c r="D67" s="38">
        <v>2055</v>
      </c>
      <c r="E67" s="39"/>
    </row>
    <row r="68" spans="1:5" ht="12.75">
      <c r="A68" s="35">
        <f t="shared" si="0"/>
        <v>56</v>
      </c>
      <c r="B68" s="36" t="s">
        <v>19</v>
      </c>
      <c r="C68" s="37" t="s">
        <v>20</v>
      </c>
      <c r="D68" s="38">
        <v>2056</v>
      </c>
      <c r="E68" s="39"/>
    </row>
    <row r="69" spans="1:5" ht="12.75">
      <c r="A69" s="35">
        <f t="shared" si="0"/>
        <v>57</v>
      </c>
      <c r="B69" s="36" t="s">
        <v>21</v>
      </c>
      <c r="C69" s="37" t="s">
        <v>22</v>
      </c>
      <c r="D69" s="38">
        <v>2057</v>
      </c>
      <c r="E69" s="39"/>
    </row>
    <row r="70" spans="1:5" ht="12.75">
      <c r="A70" s="35">
        <f t="shared" si="0"/>
        <v>58</v>
      </c>
      <c r="B70" s="36" t="s">
        <v>23</v>
      </c>
      <c r="C70" s="37" t="s">
        <v>24</v>
      </c>
      <c r="D70" s="38">
        <v>2058</v>
      </c>
      <c r="E70" s="39"/>
    </row>
    <row r="71" spans="1:5" ht="12.75">
      <c r="A71" s="35">
        <f t="shared" si="0"/>
        <v>59</v>
      </c>
      <c r="B71" s="36" t="s">
        <v>25</v>
      </c>
      <c r="C71" s="37" t="s">
        <v>26</v>
      </c>
      <c r="D71" s="38">
        <v>2059</v>
      </c>
      <c r="E71" s="39"/>
    </row>
    <row r="72" spans="1:5" ht="12.75">
      <c r="A72" s="35">
        <f t="shared" si="0"/>
        <v>60</v>
      </c>
      <c r="B72" s="36" t="s">
        <v>27</v>
      </c>
      <c r="C72" s="37" t="s">
        <v>28</v>
      </c>
      <c r="D72" s="38">
        <v>2060</v>
      </c>
      <c r="E72" s="39"/>
    </row>
    <row r="73" spans="1:5" ht="12.75">
      <c r="A73" s="35">
        <f t="shared" si="0"/>
        <v>61</v>
      </c>
      <c r="B73" s="36" t="s">
        <v>29</v>
      </c>
      <c r="C73" s="37" t="s">
        <v>30</v>
      </c>
      <c r="D73" s="38">
        <v>2061</v>
      </c>
      <c r="E73" s="39"/>
    </row>
    <row r="74" spans="1:5" ht="12.75">
      <c r="A74" s="35">
        <f t="shared" si="0"/>
        <v>62</v>
      </c>
      <c r="B74" s="36" t="s">
        <v>31</v>
      </c>
      <c r="C74" s="37" t="s">
        <v>32</v>
      </c>
      <c r="D74" s="38">
        <v>2062</v>
      </c>
      <c r="E74" s="39"/>
    </row>
    <row r="75" spans="1:5" ht="12.75">
      <c r="A75" s="35">
        <f t="shared" si="0"/>
        <v>63</v>
      </c>
      <c r="B75" s="36" t="s">
        <v>33</v>
      </c>
      <c r="C75" s="37" t="s">
        <v>34</v>
      </c>
      <c r="D75" s="38">
        <v>2063</v>
      </c>
      <c r="E75" s="39"/>
    </row>
    <row r="76" spans="1:5" ht="12.75">
      <c r="A76" s="35">
        <f t="shared" si="0"/>
        <v>64</v>
      </c>
      <c r="B76" s="36" t="s">
        <v>35</v>
      </c>
      <c r="C76" s="37" t="s">
        <v>36</v>
      </c>
      <c r="D76" s="38">
        <v>2064</v>
      </c>
      <c r="E76" s="39"/>
    </row>
    <row r="77" spans="1:5" ht="12.75">
      <c r="A77" s="35">
        <f t="shared" si="0"/>
        <v>65</v>
      </c>
      <c r="B77" s="36" t="s">
        <v>37</v>
      </c>
      <c r="C77" s="37" t="s">
        <v>38</v>
      </c>
      <c r="D77" s="38">
        <v>2065</v>
      </c>
      <c r="E77" s="39"/>
    </row>
    <row r="78" spans="1:5" ht="12.75">
      <c r="A78" s="35">
        <f t="shared" si="0"/>
        <v>66</v>
      </c>
      <c r="B78" s="36" t="s">
        <v>39</v>
      </c>
      <c r="C78" s="37" t="s">
        <v>40</v>
      </c>
      <c r="D78" s="38">
        <v>2066</v>
      </c>
      <c r="E78" s="39"/>
    </row>
    <row r="79" spans="1:5" ht="12.75">
      <c r="A79" s="35">
        <f aca="true" t="shared" si="1" ref="A79:A142">A78+1</f>
        <v>67</v>
      </c>
      <c r="B79" s="36" t="s">
        <v>41</v>
      </c>
      <c r="C79" s="37" t="s">
        <v>42</v>
      </c>
      <c r="D79" s="38">
        <v>2067</v>
      </c>
      <c r="E79" s="39"/>
    </row>
    <row r="80" spans="1:5" ht="25.5">
      <c r="A80" s="35">
        <f t="shared" si="1"/>
        <v>68</v>
      </c>
      <c r="B80" s="36" t="s">
        <v>43</v>
      </c>
      <c r="C80" s="37" t="s">
        <v>44</v>
      </c>
      <c r="D80" s="38">
        <v>2068</v>
      </c>
      <c r="E80" s="39"/>
    </row>
    <row r="81" spans="1:5" ht="25.5">
      <c r="A81" s="35">
        <f t="shared" si="1"/>
        <v>69</v>
      </c>
      <c r="B81" s="36" t="s">
        <v>45</v>
      </c>
      <c r="C81" s="37" t="s">
        <v>46</v>
      </c>
      <c r="D81" s="38">
        <v>2069</v>
      </c>
      <c r="E81" s="39"/>
    </row>
    <row r="82" spans="1:5" ht="12.75">
      <c r="A82" s="35">
        <f t="shared" si="1"/>
        <v>70</v>
      </c>
      <c r="B82" s="36" t="s">
        <v>47</v>
      </c>
      <c r="C82" s="37" t="s">
        <v>48</v>
      </c>
      <c r="D82" s="38">
        <v>2070</v>
      </c>
      <c r="E82" s="39"/>
    </row>
    <row r="83" spans="1:5" ht="12.75">
      <c r="A83" s="35">
        <f t="shared" si="1"/>
        <v>71</v>
      </c>
      <c r="B83" s="36" t="s">
        <v>49</v>
      </c>
      <c r="C83" s="37" t="s">
        <v>50</v>
      </c>
      <c r="D83" s="38">
        <v>2071</v>
      </c>
      <c r="E83" s="39"/>
    </row>
    <row r="84" spans="1:5" ht="12.75">
      <c r="A84" s="35">
        <f t="shared" si="1"/>
        <v>72</v>
      </c>
      <c r="B84" s="36" t="s">
        <v>51</v>
      </c>
      <c r="C84" s="37" t="s">
        <v>52</v>
      </c>
      <c r="D84" s="38">
        <v>2072</v>
      </c>
      <c r="E84" s="39"/>
    </row>
    <row r="85" spans="1:5" ht="12.75">
      <c r="A85" s="35">
        <f t="shared" si="1"/>
        <v>73</v>
      </c>
      <c r="B85" s="36" t="s">
        <v>53</v>
      </c>
      <c r="C85" s="37" t="s">
        <v>54</v>
      </c>
      <c r="D85" s="38">
        <v>2073</v>
      </c>
      <c r="E85" s="39"/>
    </row>
    <row r="86" spans="1:5" ht="12.75">
      <c r="A86" s="35">
        <f t="shared" si="1"/>
        <v>74</v>
      </c>
      <c r="B86" s="36" t="s">
        <v>55</v>
      </c>
      <c r="C86" s="37" t="s">
        <v>56</v>
      </c>
      <c r="D86" s="38">
        <v>2074</v>
      </c>
      <c r="E86" s="39"/>
    </row>
    <row r="87" spans="1:5" ht="12.75">
      <c r="A87" s="35">
        <f t="shared" si="1"/>
        <v>75</v>
      </c>
      <c r="B87" s="36" t="s">
        <v>57</v>
      </c>
      <c r="C87" s="37" t="s">
        <v>58</v>
      </c>
      <c r="D87" s="38">
        <v>2075</v>
      </c>
      <c r="E87" s="39"/>
    </row>
    <row r="88" spans="1:5" ht="25.5">
      <c r="A88" s="35">
        <f t="shared" si="1"/>
        <v>76</v>
      </c>
      <c r="B88" s="36" t="s">
        <v>1262</v>
      </c>
      <c r="C88" s="37" t="s">
        <v>1263</v>
      </c>
      <c r="D88" s="38">
        <v>2076</v>
      </c>
      <c r="E88" s="39"/>
    </row>
    <row r="89" spans="1:5" ht="25.5">
      <c r="A89" s="35">
        <f t="shared" si="1"/>
        <v>77</v>
      </c>
      <c r="B89" s="36" t="s">
        <v>1264</v>
      </c>
      <c r="C89" s="37" t="s">
        <v>1265</v>
      </c>
      <c r="D89" s="38">
        <v>2077</v>
      </c>
      <c r="E89" s="39"/>
    </row>
    <row r="90" spans="1:5" ht="25.5">
      <c r="A90" s="35">
        <f t="shared" si="1"/>
        <v>78</v>
      </c>
      <c r="B90" s="36" t="s">
        <v>1266</v>
      </c>
      <c r="C90" s="37" t="s">
        <v>1267</v>
      </c>
      <c r="D90" s="38">
        <v>2078</v>
      </c>
      <c r="E90" s="39"/>
    </row>
    <row r="91" spans="1:5" ht="12.75">
      <c r="A91" s="35">
        <f t="shared" si="1"/>
        <v>79</v>
      </c>
      <c r="B91" s="36" t="s">
        <v>1268</v>
      </c>
      <c r="C91" s="37" t="s">
        <v>1269</v>
      </c>
      <c r="D91" s="38">
        <v>2079</v>
      </c>
      <c r="E91" s="39"/>
    </row>
    <row r="92" spans="1:5" ht="12.75">
      <c r="A92" s="35">
        <f t="shared" si="1"/>
        <v>80</v>
      </c>
      <c r="B92" s="36" t="s">
        <v>1270</v>
      </c>
      <c r="C92" s="37" t="s">
        <v>1271</v>
      </c>
      <c r="D92" s="38">
        <v>2080</v>
      </c>
      <c r="E92" s="39"/>
    </row>
    <row r="93" spans="1:5" ht="12.75">
      <c r="A93" s="35">
        <f t="shared" si="1"/>
        <v>81</v>
      </c>
      <c r="B93" s="36" t="s">
        <v>1272</v>
      </c>
      <c r="C93" s="37" t="s">
        <v>1273</v>
      </c>
      <c r="D93" s="38">
        <v>2081</v>
      </c>
      <c r="E93" s="39"/>
    </row>
    <row r="94" spans="1:5" ht="12.75">
      <c r="A94" s="35">
        <f t="shared" si="1"/>
        <v>82</v>
      </c>
      <c r="B94" s="36" t="s">
        <v>1274</v>
      </c>
      <c r="C94" s="37" t="s">
        <v>1275</v>
      </c>
      <c r="D94" s="38">
        <v>2082</v>
      </c>
      <c r="E94" s="39"/>
    </row>
    <row r="95" spans="1:5" ht="12.75">
      <c r="A95" s="35">
        <f t="shared" si="1"/>
        <v>83</v>
      </c>
      <c r="B95" s="36" t="s">
        <v>1276</v>
      </c>
      <c r="C95" s="37" t="s">
        <v>1277</v>
      </c>
      <c r="D95" s="38">
        <v>2083</v>
      </c>
      <c r="E95" s="39"/>
    </row>
    <row r="96" spans="1:5" ht="12.75">
      <c r="A96" s="35">
        <f t="shared" si="1"/>
        <v>84</v>
      </c>
      <c r="B96" s="36" t="s">
        <v>1278</v>
      </c>
      <c r="C96" s="37" t="s">
        <v>1279</v>
      </c>
      <c r="D96" s="38">
        <v>2084</v>
      </c>
      <c r="E96" s="39"/>
    </row>
    <row r="97" spans="1:5" ht="12.75">
      <c r="A97" s="35">
        <f t="shared" si="1"/>
        <v>85</v>
      </c>
      <c r="B97" s="36" t="s">
        <v>1280</v>
      </c>
      <c r="C97" s="37" t="s">
        <v>1281</v>
      </c>
      <c r="D97" s="38">
        <v>2085</v>
      </c>
      <c r="E97" s="39"/>
    </row>
    <row r="98" spans="1:5" ht="25.5">
      <c r="A98" s="35">
        <f t="shared" si="1"/>
        <v>86</v>
      </c>
      <c r="B98" s="36" t="s">
        <v>1282</v>
      </c>
      <c r="C98" s="37" t="s">
        <v>1283</v>
      </c>
      <c r="D98" s="38">
        <v>2086</v>
      </c>
      <c r="E98" s="39"/>
    </row>
    <row r="99" spans="1:5" ht="12.75">
      <c r="A99" s="35">
        <f t="shared" si="1"/>
        <v>87</v>
      </c>
      <c r="B99" s="36" t="s">
        <v>1284</v>
      </c>
      <c r="C99" s="37" t="s">
        <v>1285</v>
      </c>
      <c r="D99" s="38">
        <v>2087</v>
      </c>
      <c r="E99" s="39"/>
    </row>
    <row r="100" spans="1:5" ht="12.75">
      <c r="A100" s="35">
        <f t="shared" si="1"/>
        <v>88</v>
      </c>
      <c r="B100" s="36" t="s">
        <v>1286</v>
      </c>
      <c r="C100" s="37" t="s">
        <v>1287</v>
      </c>
      <c r="D100" s="38">
        <v>2088</v>
      </c>
      <c r="E100" s="39"/>
    </row>
    <row r="101" spans="1:5" ht="12.75">
      <c r="A101" s="35">
        <f t="shared" si="1"/>
        <v>89</v>
      </c>
      <c r="B101" s="36" t="s">
        <v>1288</v>
      </c>
      <c r="C101" s="37" t="s">
        <v>1289</v>
      </c>
      <c r="D101" s="38">
        <v>2089</v>
      </c>
      <c r="E101" s="39"/>
    </row>
    <row r="102" spans="1:5" ht="12.75">
      <c r="A102" s="35">
        <f t="shared" si="1"/>
        <v>90</v>
      </c>
      <c r="B102" s="36" t="s">
        <v>1290</v>
      </c>
      <c r="C102" s="37" t="s">
        <v>1291</v>
      </c>
      <c r="D102" s="38">
        <v>2090</v>
      </c>
      <c r="E102" s="39"/>
    </row>
    <row r="103" spans="1:5" ht="12.75">
      <c r="A103" s="35">
        <f t="shared" si="1"/>
        <v>91</v>
      </c>
      <c r="B103" s="36" t="s">
        <v>1292</v>
      </c>
      <c r="C103" s="37" t="s">
        <v>1293</v>
      </c>
      <c r="D103" s="38">
        <v>2091</v>
      </c>
      <c r="E103" s="39"/>
    </row>
    <row r="104" spans="1:5" ht="12.75">
      <c r="A104" s="35">
        <f t="shared" si="1"/>
        <v>92</v>
      </c>
      <c r="B104" s="36" t="s">
        <v>1294</v>
      </c>
      <c r="C104" s="37" t="s">
        <v>1295</v>
      </c>
      <c r="D104" s="38">
        <v>2092</v>
      </c>
      <c r="E104" s="39"/>
    </row>
    <row r="105" spans="1:5" ht="12.75">
      <c r="A105" s="35">
        <f t="shared" si="1"/>
        <v>93</v>
      </c>
      <c r="B105" s="36" t="s">
        <v>1296</v>
      </c>
      <c r="C105" s="37" t="s">
        <v>1297</v>
      </c>
      <c r="D105" s="38">
        <v>2093</v>
      </c>
      <c r="E105" s="39"/>
    </row>
    <row r="106" spans="1:5" ht="12.75">
      <c r="A106" s="35">
        <f t="shared" si="1"/>
        <v>94</v>
      </c>
      <c r="B106" s="36" t="s">
        <v>1298</v>
      </c>
      <c r="C106" s="37" t="s">
        <v>1299</v>
      </c>
      <c r="D106" s="38">
        <v>2094</v>
      </c>
      <c r="E106" s="39"/>
    </row>
    <row r="107" spans="1:5" ht="25.5">
      <c r="A107" s="35">
        <f t="shared" si="1"/>
        <v>95</v>
      </c>
      <c r="B107" s="36" t="s">
        <v>1300</v>
      </c>
      <c r="C107" s="37" t="s">
        <v>1301</v>
      </c>
      <c r="D107" s="38">
        <v>2095</v>
      </c>
      <c r="E107" s="39"/>
    </row>
    <row r="108" spans="1:5" ht="12.75">
      <c r="A108" s="35">
        <f t="shared" si="1"/>
        <v>96</v>
      </c>
      <c r="B108" s="36" t="s">
        <v>1302</v>
      </c>
      <c r="C108" s="37" t="s">
        <v>1303</v>
      </c>
      <c r="D108" s="38">
        <v>2096</v>
      </c>
      <c r="E108" s="39"/>
    </row>
    <row r="109" spans="1:5" ht="12.75">
      <c r="A109" s="35">
        <f t="shared" si="1"/>
        <v>97</v>
      </c>
      <c r="B109" s="36" t="s">
        <v>1304</v>
      </c>
      <c r="C109" s="37" t="s">
        <v>1305</v>
      </c>
      <c r="D109" s="38">
        <v>2097</v>
      </c>
      <c r="E109" s="39"/>
    </row>
    <row r="110" spans="1:5" ht="12.75">
      <c r="A110" s="35">
        <f t="shared" si="1"/>
        <v>98</v>
      </c>
      <c r="B110" s="36" t="s">
        <v>1306</v>
      </c>
      <c r="C110" s="37" t="s">
        <v>116</v>
      </c>
      <c r="D110" s="38">
        <v>2098</v>
      </c>
      <c r="E110" s="39"/>
    </row>
    <row r="111" spans="1:5" ht="12.75">
      <c r="A111" s="35">
        <f t="shared" si="1"/>
        <v>99</v>
      </c>
      <c r="B111" s="36" t="s">
        <v>117</v>
      </c>
      <c r="C111" s="37" t="s">
        <v>118</v>
      </c>
      <c r="D111" s="38">
        <v>2099</v>
      </c>
      <c r="E111" s="39"/>
    </row>
    <row r="112" spans="1:5" ht="12.75">
      <c r="A112" s="35">
        <f t="shared" si="1"/>
        <v>100</v>
      </c>
      <c r="B112" s="36" t="s">
        <v>119</v>
      </c>
      <c r="C112" s="37" t="s">
        <v>120</v>
      </c>
      <c r="D112" s="38">
        <v>2100</v>
      </c>
      <c r="E112" s="39"/>
    </row>
    <row r="113" spans="1:5" ht="12.75">
      <c r="A113" s="35">
        <f t="shared" si="1"/>
        <v>101</v>
      </c>
      <c r="B113" s="36" t="s">
        <v>121</v>
      </c>
      <c r="C113" s="37" t="s">
        <v>122</v>
      </c>
      <c r="D113" s="38">
        <v>2101</v>
      </c>
      <c r="E113" s="39"/>
    </row>
    <row r="114" spans="1:5" ht="12.75">
      <c r="A114" s="35">
        <f t="shared" si="1"/>
        <v>102</v>
      </c>
      <c r="B114" s="36" t="s">
        <v>123</v>
      </c>
      <c r="C114" s="37" t="s">
        <v>124</v>
      </c>
      <c r="D114" s="38">
        <v>2102</v>
      </c>
      <c r="E114" s="39"/>
    </row>
    <row r="115" spans="1:5" ht="12.75">
      <c r="A115" s="35">
        <f t="shared" si="1"/>
        <v>103</v>
      </c>
      <c r="B115" s="36" t="s">
        <v>125</v>
      </c>
      <c r="C115" s="37" t="s">
        <v>126</v>
      </c>
      <c r="D115" s="38">
        <v>2103</v>
      </c>
      <c r="E115" s="39"/>
    </row>
    <row r="116" spans="1:5" ht="12.75">
      <c r="A116" s="35">
        <f t="shared" si="1"/>
        <v>104</v>
      </c>
      <c r="B116" s="36" t="s">
        <v>127</v>
      </c>
      <c r="C116" s="37" t="s">
        <v>128</v>
      </c>
      <c r="D116" s="38">
        <v>2104</v>
      </c>
      <c r="E116" s="39"/>
    </row>
    <row r="117" spans="1:5" ht="12.75">
      <c r="A117" s="35">
        <f t="shared" si="1"/>
        <v>105</v>
      </c>
      <c r="B117" s="36" t="s">
        <v>129</v>
      </c>
      <c r="C117" s="37" t="s">
        <v>130</v>
      </c>
      <c r="D117" s="38">
        <v>2105</v>
      </c>
      <c r="E117" s="39"/>
    </row>
    <row r="118" spans="1:5" ht="12.75">
      <c r="A118" s="35">
        <f t="shared" si="1"/>
        <v>106</v>
      </c>
      <c r="B118" s="36" t="s">
        <v>131</v>
      </c>
      <c r="C118" s="37" t="s">
        <v>132</v>
      </c>
      <c r="D118" s="38">
        <v>2106</v>
      </c>
      <c r="E118" s="39"/>
    </row>
    <row r="119" spans="1:5" ht="25.5">
      <c r="A119" s="35">
        <f t="shared" si="1"/>
        <v>107</v>
      </c>
      <c r="B119" s="36" t="s">
        <v>133</v>
      </c>
      <c r="C119" s="37" t="s">
        <v>134</v>
      </c>
      <c r="D119" s="38">
        <v>2107</v>
      </c>
      <c r="E119" s="39"/>
    </row>
    <row r="120" spans="1:5" ht="12.75">
      <c r="A120" s="35">
        <f t="shared" si="1"/>
        <v>108</v>
      </c>
      <c r="B120" s="36" t="s">
        <v>135</v>
      </c>
      <c r="C120" s="37" t="s">
        <v>136</v>
      </c>
      <c r="D120" s="38">
        <v>2108</v>
      </c>
      <c r="E120" s="39"/>
    </row>
    <row r="121" spans="1:5" ht="12.75">
      <c r="A121" s="35">
        <f t="shared" si="1"/>
        <v>109</v>
      </c>
      <c r="B121" s="36" t="s">
        <v>137</v>
      </c>
      <c r="C121" s="37" t="s">
        <v>138</v>
      </c>
      <c r="D121" s="38">
        <v>2109</v>
      </c>
      <c r="E121" s="39"/>
    </row>
    <row r="122" spans="1:5" ht="12.75">
      <c r="A122" s="35">
        <f t="shared" si="1"/>
        <v>110</v>
      </c>
      <c r="B122" s="36" t="s">
        <v>139</v>
      </c>
      <c r="C122" s="37" t="s">
        <v>140</v>
      </c>
      <c r="D122" s="38">
        <v>2110</v>
      </c>
      <c r="E122" s="39"/>
    </row>
    <row r="123" spans="1:5" ht="12.75">
      <c r="A123" s="35">
        <f t="shared" si="1"/>
        <v>111</v>
      </c>
      <c r="B123" s="36" t="s">
        <v>141</v>
      </c>
      <c r="C123" s="37" t="s">
        <v>142</v>
      </c>
      <c r="D123" s="38">
        <v>2111</v>
      </c>
      <c r="E123" s="39"/>
    </row>
    <row r="124" spans="1:5" ht="12.75">
      <c r="A124" s="35">
        <f t="shared" si="1"/>
        <v>112</v>
      </c>
      <c r="B124" s="36" t="s">
        <v>143</v>
      </c>
      <c r="C124" s="37" t="s">
        <v>144</v>
      </c>
      <c r="D124" s="38">
        <v>2112</v>
      </c>
      <c r="E124" s="39"/>
    </row>
    <row r="125" spans="1:5" ht="12.75">
      <c r="A125" s="35">
        <f t="shared" si="1"/>
        <v>113</v>
      </c>
      <c r="B125" s="36" t="s">
        <v>145</v>
      </c>
      <c r="C125" s="37" t="s">
        <v>146</v>
      </c>
      <c r="D125" s="38">
        <v>2113</v>
      </c>
      <c r="E125" s="39"/>
    </row>
    <row r="126" spans="1:5" ht="25.5">
      <c r="A126" s="35">
        <f t="shared" si="1"/>
        <v>114</v>
      </c>
      <c r="B126" s="36" t="s">
        <v>147</v>
      </c>
      <c r="C126" s="37" t="s">
        <v>148</v>
      </c>
      <c r="D126" s="38">
        <v>2114</v>
      </c>
      <c r="E126" s="39"/>
    </row>
    <row r="127" spans="1:5" ht="12.75">
      <c r="A127" s="35">
        <f t="shared" si="1"/>
        <v>115</v>
      </c>
      <c r="B127" s="36" t="s">
        <v>149</v>
      </c>
      <c r="C127" s="37" t="s">
        <v>150</v>
      </c>
      <c r="D127" s="38">
        <v>2115</v>
      </c>
      <c r="E127" s="39"/>
    </row>
    <row r="128" spans="1:5" ht="12.75">
      <c r="A128" s="35">
        <f t="shared" si="1"/>
        <v>116</v>
      </c>
      <c r="B128" s="36" t="s">
        <v>151</v>
      </c>
      <c r="C128" s="37" t="s">
        <v>152</v>
      </c>
      <c r="D128" s="38">
        <v>2116</v>
      </c>
      <c r="E128" s="39"/>
    </row>
    <row r="129" spans="1:5" ht="25.5">
      <c r="A129" s="35">
        <f t="shared" si="1"/>
        <v>117</v>
      </c>
      <c r="B129" s="36" t="s">
        <v>153</v>
      </c>
      <c r="C129" s="37" t="s">
        <v>154</v>
      </c>
      <c r="D129" s="38">
        <v>2117</v>
      </c>
      <c r="E129" s="39"/>
    </row>
    <row r="130" spans="1:5" ht="25.5">
      <c r="A130" s="35">
        <f t="shared" si="1"/>
        <v>118</v>
      </c>
      <c r="B130" s="36" t="s">
        <v>155</v>
      </c>
      <c r="C130" s="37" t="s">
        <v>156</v>
      </c>
      <c r="D130" s="38">
        <v>2118</v>
      </c>
      <c r="E130" s="39"/>
    </row>
    <row r="131" spans="1:5" ht="12.75">
      <c r="A131" s="35">
        <f t="shared" si="1"/>
        <v>119</v>
      </c>
      <c r="B131" s="36" t="s">
        <v>157</v>
      </c>
      <c r="C131" s="37" t="s">
        <v>158</v>
      </c>
      <c r="D131" s="38">
        <v>2119</v>
      </c>
      <c r="E131" s="39"/>
    </row>
    <row r="132" spans="1:5" ht="12.75">
      <c r="A132" s="35">
        <f t="shared" si="1"/>
        <v>120</v>
      </c>
      <c r="B132" s="36" t="s">
        <v>159</v>
      </c>
      <c r="C132" s="37" t="s">
        <v>160</v>
      </c>
      <c r="D132" s="38">
        <v>2120</v>
      </c>
      <c r="E132" s="39"/>
    </row>
    <row r="133" spans="1:5" ht="12.75">
      <c r="A133" s="35">
        <f t="shared" si="1"/>
        <v>121</v>
      </c>
      <c r="B133" s="36" t="s">
        <v>161</v>
      </c>
      <c r="C133" s="37" t="s">
        <v>162</v>
      </c>
      <c r="D133" s="38">
        <v>2121</v>
      </c>
      <c r="E133" s="39"/>
    </row>
    <row r="134" spans="1:5" ht="12.75">
      <c r="A134" s="35">
        <f t="shared" si="1"/>
        <v>122</v>
      </c>
      <c r="B134" s="36" t="s">
        <v>163</v>
      </c>
      <c r="C134" s="37" t="s">
        <v>164</v>
      </c>
      <c r="D134" s="38">
        <v>2122</v>
      </c>
      <c r="E134" s="39"/>
    </row>
    <row r="135" spans="1:5" ht="12.75">
      <c r="A135" s="35">
        <f t="shared" si="1"/>
        <v>123</v>
      </c>
      <c r="B135" s="36" t="s">
        <v>165</v>
      </c>
      <c r="C135" s="37" t="s">
        <v>166</v>
      </c>
      <c r="D135" s="38">
        <v>2123</v>
      </c>
      <c r="E135" s="39"/>
    </row>
    <row r="136" spans="1:5" ht="12.75">
      <c r="A136" s="35">
        <f t="shared" si="1"/>
        <v>124</v>
      </c>
      <c r="B136" s="36" t="s">
        <v>167</v>
      </c>
      <c r="C136" s="37" t="s">
        <v>168</v>
      </c>
      <c r="D136" s="38">
        <v>2124</v>
      </c>
      <c r="E136" s="39"/>
    </row>
    <row r="137" spans="1:5" ht="12.75">
      <c r="A137" s="35">
        <f t="shared" si="1"/>
        <v>125</v>
      </c>
      <c r="B137" s="36" t="s">
        <v>1399</v>
      </c>
      <c r="C137" s="37" t="s">
        <v>1400</v>
      </c>
      <c r="D137" s="38">
        <v>2125</v>
      </c>
      <c r="E137" s="39"/>
    </row>
    <row r="138" spans="1:5" ht="12.75">
      <c r="A138" s="35">
        <f t="shared" si="1"/>
        <v>126</v>
      </c>
      <c r="B138" s="36" t="s">
        <v>1401</v>
      </c>
      <c r="C138" s="37" t="s">
        <v>1402</v>
      </c>
      <c r="D138" s="38">
        <v>2126</v>
      </c>
      <c r="E138" s="39"/>
    </row>
    <row r="139" spans="1:5" ht="12.75">
      <c r="A139" s="35">
        <f t="shared" si="1"/>
        <v>127</v>
      </c>
      <c r="B139" s="36" t="s">
        <v>1403</v>
      </c>
      <c r="C139" s="37" t="s">
        <v>1404</v>
      </c>
      <c r="D139" s="38">
        <v>2127</v>
      </c>
      <c r="E139" s="39"/>
    </row>
    <row r="140" spans="1:5" ht="12.75">
      <c r="A140" s="35">
        <f t="shared" si="1"/>
        <v>128</v>
      </c>
      <c r="B140" s="36" t="s">
        <v>1405</v>
      </c>
      <c r="C140" s="37" t="s">
        <v>1406</v>
      </c>
      <c r="D140" s="38">
        <v>2128</v>
      </c>
      <c r="E140" s="39"/>
    </row>
    <row r="141" spans="1:5" ht="12.75">
      <c r="A141" s="35">
        <f t="shared" si="1"/>
        <v>129</v>
      </c>
      <c r="B141" s="36" t="s">
        <v>1407</v>
      </c>
      <c r="C141" s="37" t="s">
        <v>1408</v>
      </c>
      <c r="D141" s="38">
        <v>2129</v>
      </c>
      <c r="E141" s="39"/>
    </row>
    <row r="142" spans="1:5" ht="12.75">
      <c r="A142" s="35">
        <f t="shared" si="1"/>
        <v>130</v>
      </c>
      <c r="B142" s="36" t="s">
        <v>1409</v>
      </c>
      <c r="C142" s="37" t="s">
        <v>1410</v>
      </c>
      <c r="D142" s="38">
        <v>2130</v>
      </c>
      <c r="E142" s="39"/>
    </row>
    <row r="143" spans="1:5" ht="12.75">
      <c r="A143" s="35">
        <f aca="true" t="shared" si="2" ref="A143:A206">A142+1</f>
        <v>131</v>
      </c>
      <c r="B143" s="36" t="s">
        <v>1411</v>
      </c>
      <c r="C143" s="37" t="s">
        <v>1412</v>
      </c>
      <c r="D143" s="38">
        <v>2131</v>
      </c>
      <c r="E143" s="39"/>
    </row>
    <row r="144" spans="1:5" ht="12.75">
      <c r="A144" s="35">
        <f t="shared" si="2"/>
        <v>132</v>
      </c>
      <c r="B144" s="36" t="s">
        <v>1413</v>
      </c>
      <c r="C144" s="37" t="s">
        <v>1414</v>
      </c>
      <c r="D144" s="38">
        <v>2132</v>
      </c>
      <c r="E144" s="39"/>
    </row>
    <row r="145" spans="1:5" ht="12.75">
      <c r="A145" s="35">
        <f t="shared" si="2"/>
        <v>133</v>
      </c>
      <c r="B145" s="36" t="s">
        <v>1415</v>
      </c>
      <c r="C145" s="37" t="s">
        <v>1416</v>
      </c>
      <c r="D145" s="38">
        <v>2133</v>
      </c>
      <c r="E145" s="39"/>
    </row>
    <row r="146" spans="1:5" ht="12.75">
      <c r="A146" s="35">
        <f t="shared" si="2"/>
        <v>134</v>
      </c>
      <c r="B146" s="36" t="s">
        <v>1417</v>
      </c>
      <c r="C146" s="37" t="s">
        <v>1418</v>
      </c>
      <c r="D146" s="38">
        <v>2134</v>
      </c>
      <c r="E146" s="39"/>
    </row>
    <row r="147" spans="1:5" ht="12.75">
      <c r="A147" s="35">
        <f t="shared" si="2"/>
        <v>135</v>
      </c>
      <c r="B147" s="36" t="s">
        <v>1419</v>
      </c>
      <c r="C147" s="37" t="s">
        <v>1420</v>
      </c>
      <c r="D147" s="38">
        <v>2135</v>
      </c>
      <c r="E147" s="39"/>
    </row>
    <row r="148" spans="1:5" ht="12.75">
      <c r="A148" s="35">
        <f t="shared" si="2"/>
        <v>136</v>
      </c>
      <c r="B148" s="36" t="s">
        <v>1421</v>
      </c>
      <c r="C148" s="37" t="s">
        <v>1422</v>
      </c>
      <c r="D148" s="38">
        <v>2136</v>
      </c>
      <c r="E148" s="39"/>
    </row>
    <row r="149" spans="1:5" ht="25.5">
      <c r="A149" s="35">
        <f t="shared" si="2"/>
        <v>137</v>
      </c>
      <c r="B149" s="36" t="s">
        <v>1423</v>
      </c>
      <c r="C149" s="37" t="s">
        <v>1424</v>
      </c>
      <c r="D149" s="38">
        <v>2137</v>
      </c>
      <c r="E149" s="39"/>
    </row>
    <row r="150" spans="1:5" ht="25.5">
      <c r="A150" s="35">
        <f t="shared" si="2"/>
        <v>138</v>
      </c>
      <c r="B150" s="36" t="s">
        <v>1425</v>
      </c>
      <c r="C150" s="37" t="s">
        <v>1426</v>
      </c>
      <c r="D150" s="38">
        <v>2138</v>
      </c>
      <c r="E150" s="39"/>
    </row>
    <row r="151" spans="1:5" ht="12.75">
      <c r="A151" s="35">
        <f t="shared" si="2"/>
        <v>139</v>
      </c>
      <c r="B151" s="36" t="s">
        <v>1427</v>
      </c>
      <c r="C151" s="37" t="s">
        <v>1428</v>
      </c>
      <c r="D151" s="38">
        <v>2139</v>
      </c>
      <c r="E151" s="39"/>
    </row>
    <row r="152" spans="1:5" ht="12.75">
      <c r="A152" s="35">
        <f t="shared" si="2"/>
        <v>140</v>
      </c>
      <c r="B152" s="36" t="s">
        <v>1429</v>
      </c>
      <c r="C152" s="37" t="s">
        <v>1430</v>
      </c>
      <c r="D152" s="38">
        <v>2140</v>
      </c>
      <c r="E152" s="39"/>
    </row>
    <row r="153" spans="1:5" ht="12.75">
      <c r="A153" s="35">
        <f t="shared" si="2"/>
        <v>141</v>
      </c>
      <c r="B153" s="36" t="s">
        <v>1431</v>
      </c>
      <c r="C153" s="37" t="s">
        <v>1432</v>
      </c>
      <c r="D153" s="38">
        <v>2141</v>
      </c>
      <c r="E153" s="39"/>
    </row>
    <row r="154" spans="1:5" ht="12.75">
      <c r="A154" s="35">
        <f t="shared" si="2"/>
        <v>142</v>
      </c>
      <c r="B154" s="36" t="s">
        <v>1433</v>
      </c>
      <c r="C154" s="37" t="s">
        <v>1434</v>
      </c>
      <c r="D154" s="38">
        <v>2142</v>
      </c>
      <c r="E154" s="39"/>
    </row>
    <row r="155" spans="1:5" ht="25.5">
      <c r="A155" s="35">
        <f t="shared" si="2"/>
        <v>143</v>
      </c>
      <c r="B155" s="36" t="s">
        <v>1435</v>
      </c>
      <c r="C155" s="37" t="s">
        <v>1436</v>
      </c>
      <c r="D155" s="38">
        <v>2143</v>
      </c>
      <c r="E155" s="39"/>
    </row>
    <row r="156" spans="1:5" ht="12.75">
      <c r="A156" s="35">
        <f t="shared" si="2"/>
        <v>144</v>
      </c>
      <c r="B156" s="36" t="s">
        <v>1437</v>
      </c>
      <c r="C156" s="37" t="s">
        <v>1438</v>
      </c>
      <c r="D156" s="38">
        <v>2144</v>
      </c>
      <c r="E156" s="39"/>
    </row>
    <row r="157" spans="1:5" ht="12.75">
      <c r="A157" s="35">
        <f t="shared" si="2"/>
        <v>145</v>
      </c>
      <c r="B157" s="36" t="s">
        <v>1439</v>
      </c>
      <c r="C157" s="37" t="s">
        <v>1440</v>
      </c>
      <c r="D157" s="38">
        <v>2145</v>
      </c>
      <c r="E157" s="39"/>
    </row>
    <row r="158" spans="1:5" ht="12.75">
      <c r="A158" s="35">
        <f t="shared" si="2"/>
        <v>146</v>
      </c>
      <c r="B158" s="36" t="s">
        <v>1441</v>
      </c>
      <c r="C158" s="37" t="s">
        <v>1442</v>
      </c>
      <c r="D158" s="38">
        <v>2146</v>
      </c>
      <c r="E158" s="39"/>
    </row>
    <row r="159" spans="1:5" ht="25.5">
      <c r="A159" s="35">
        <f t="shared" si="2"/>
        <v>147</v>
      </c>
      <c r="B159" s="36" t="s">
        <v>1443</v>
      </c>
      <c r="C159" s="37" t="s">
        <v>1444</v>
      </c>
      <c r="D159" s="38">
        <v>2147</v>
      </c>
      <c r="E159" s="39"/>
    </row>
    <row r="160" spans="1:5" ht="12.75">
      <c r="A160" s="35">
        <f t="shared" si="2"/>
        <v>148</v>
      </c>
      <c r="B160" s="36" t="s">
        <v>1445</v>
      </c>
      <c r="C160" s="37" t="s">
        <v>1446</v>
      </c>
      <c r="D160" s="38">
        <v>2148</v>
      </c>
      <c r="E160" s="39"/>
    </row>
    <row r="161" spans="1:5" ht="25.5">
      <c r="A161" s="35">
        <f t="shared" si="2"/>
        <v>149</v>
      </c>
      <c r="B161" s="36" t="s">
        <v>1447</v>
      </c>
      <c r="C161" s="37" t="s">
        <v>1448</v>
      </c>
      <c r="D161" s="38">
        <v>2149</v>
      </c>
      <c r="E161" s="39"/>
    </row>
    <row r="162" spans="1:5" ht="12.75">
      <c r="A162" s="35">
        <f t="shared" si="2"/>
        <v>150</v>
      </c>
      <c r="B162" s="36" t="s">
        <v>1449</v>
      </c>
      <c r="C162" s="37" t="s">
        <v>1450</v>
      </c>
      <c r="D162" s="38">
        <v>2150</v>
      </c>
      <c r="E162" s="39"/>
    </row>
    <row r="163" spans="1:5" ht="25.5">
      <c r="A163" s="35">
        <f t="shared" si="2"/>
        <v>151</v>
      </c>
      <c r="B163" s="36" t="s">
        <v>1451</v>
      </c>
      <c r="C163" s="37" t="s">
        <v>1452</v>
      </c>
      <c r="D163" s="38">
        <v>2151</v>
      </c>
      <c r="E163" s="39"/>
    </row>
    <row r="164" spans="1:5" ht="12.75">
      <c r="A164" s="35">
        <f t="shared" si="2"/>
        <v>152</v>
      </c>
      <c r="B164" s="36" t="s">
        <v>1453</v>
      </c>
      <c r="C164" s="37" t="s">
        <v>1454</v>
      </c>
      <c r="D164" s="38">
        <v>2152</v>
      </c>
      <c r="E164" s="39"/>
    </row>
    <row r="165" spans="1:5" ht="12.75">
      <c r="A165" s="35">
        <f t="shared" si="2"/>
        <v>153</v>
      </c>
      <c r="B165" s="36" t="s">
        <v>1455</v>
      </c>
      <c r="C165" s="37" t="s">
        <v>1456</v>
      </c>
      <c r="D165" s="38">
        <v>2153</v>
      </c>
      <c r="E165" s="39"/>
    </row>
    <row r="166" spans="1:5" ht="12.75">
      <c r="A166" s="35">
        <f t="shared" si="2"/>
        <v>154</v>
      </c>
      <c r="B166" s="36" t="s">
        <v>1457</v>
      </c>
      <c r="C166" s="37" t="s">
        <v>1458</v>
      </c>
      <c r="D166" s="38">
        <v>2154</v>
      </c>
      <c r="E166" s="39"/>
    </row>
    <row r="167" spans="1:5" ht="12.75">
      <c r="A167" s="35">
        <f t="shared" si="2"/>
        <v>155</v>
      </c>
      <c r="B167" s="36" t="s">
        <v>1459</v>
      </c>
      <c r="C167" s="37" t="s">
        <v>1460</v>
      </c>
      <c r="D167" s="38">
        <v>2155</v>
      </c>
      <c r="E167" s="39"/>
    </row>
    <row r="168" spans="1:5" ht="12.75">
      <c r="A168" s="35">
        <f t="shared" si="2"/>
        <v>156</v>
      </c>
      <c r="B168" s="36" t="s">
        <v>1461</v>
      </c>
      <c r="C168" s="37" t="s">
        <v>1462</v>
      </c>
      <c r="D168" s="38">
        <v>2156</v>
      </c>
      <c r="E168" s="39"/>
    </row>
    <row r="169" spans="1:5" ht="25.5">
      <c r="A169" s="35">
        <f t="shared" si="2"/>
        <v>157</v>
      </c>
      <c r="B169" s="36" t="s">
        <v>1463</v>
      </c>
      <c r="C169" s="37" t="s">
        <v>236</v>
      </c>
      <c r="D169" s="38">
        <v>2157</v>
      </c>
      <c r="E169" s="39"/>
    </row>
    <row r="170" spans="1:5" ht="12.75">
      <c r="A170" s="35">
        <f t="shared" si="2"/>
        <v>158</v>
      </c>
      <c r="B170" s="36" t="s">
        <v>237</v>
      </c>
      <c r="C170" s="37" t="s">
        <v>238</v>
      </c>
      <c r="D170" s="38">
        <v>2158</v>
      </c>
      <c r="E170" s="39"/>
    </row>
    <row r="171" spans="1:5" ht="12.75">
      <c r="A171" s="35">
        <f t="shared" si="2"/>
        <v>159</v>
      </c>
      <c r="B171" s="36" t="s">
        <v>239</v>
      </c>
      <c r="C171" s="37" t="s">
        <v>240</v>
      </c>
      <c r="D171" s="38">
        <v>2159</v>
      </c>
      <c r="E171" s="39"/>
    </row>
    <row r="172" spans="1:5" ht="25.5">
      <c r="A172" s="35">
        <f t="shared" si="2"/>
        <v>160</v>
      </c>
      <c r="B172" s="36" t="s">
        <v>241</v>
      </c>
      <c r="C172" s="37" t="s">
        <v>242</v>
      </c>
      <c r="D172" s="38">
        <v>2160</v>
      </c>
      <c r="E172" s="39"/>
    </row>
    <row r="173" spans="1:5" ht="25.5">
      <c r="A173" s="35">
        <f t="shared" si="2"/>
        <v>161</v>
      </c>
      <c r="B173" s="36" t="s">
        <v>243</v>
      </c>
      <c r="C173" s="37" t="s">
        <v>244</v>
      </c>
      <c r="D173" s="38">
        <v>2161</v>
      </c>
      <c r="E173" s="39"/>
    </row>
    <row r="174" spans="1:5" ht="12.75">
      <c r="A174" s="35">
        <f t="shared" si="2"/>
        <v>162</v>
      </c>
      <c r="B174" s="36" t="s">
        <v>245</v>
      </c>
      <c r="C174" s="37" t="s">
        <v>246</v>
      </c>
      <c r="D174" s="38">
        <v>2162</v>
      </c>
      <c r="E174" s="39"/>
    </row>
    <row r="175" spans="1:5" ht="12.75">
      <c r="A175" s="35">
        <f t="shared" si="2"/>
        <v>163</v>
      </c>
      <c r="B175" s="36" t="s">
        <v>247</v>
      </c>
      <c r="C175" s="37" t="s">
        <v>248</v>
      </c>
      <c r="D175" s="38">
        <v>2163</v>
      </c>
      <c r="E175" s="39"/>
    </row>
    <row r="176" spans="1:5" ht="12.75">
      <c r="A176" s="35">
        <f t="shared" si="2"/>
        <v>164</v>
      </c>
      <c r="B176" s="36" t="s">
        <v>249</v>
      </c>
      <c r="C176" s="37" t="s">
        <v>250</v>
      </c>
      <c r="D176" s="38">
        <v>2164</v>
      </c>
      <c r="E176" s="39"/>
    </row>
    <row r="177" spans="1:5" ht="12.75">
      <c r="A177" s="35">
        <f t="shared" si="2"/>
        <v>165</v>
      </c>
      <c r="B177" s="36" t="s">
        <v>251</v>
      </c>
      <c r="C177" s="37" t="s">
        <v>252</v>
      </c>
      <c r="D177" s="38">
        <v>2165</v>
      </c>
      <c r="E177" s="39"/>
    </row>
    <row r="178" spans="1:5" ht="12.75">
      <c r="A178" s="35">
        <f t="shared" si="2"/>
        <v>166</v>
      </c>
      <c r="B178" s="36" t="s">
        <v>253</v>
      </c>
      <c r="C178" s="37" t="s">
        <v>254</v>
      </c>
      <c r="D178" s="38">
        <v>2166</v>
      </c>
      <c r="E178" s="39"/>
    </row>
    <row r="179" spans="1:5" ht="12.75">
      <c r="A179" s="35">
        <f t="shared" si="2"/>
        <v>167</v>
      </c>
      <c r="B179" s="36" t="s">
        <v>255</v>
      </c>
      <c r="C179" s="37" t="s">
        <v>256</v>
      </c>
      <c r="D179" s="38">
        <v>2167</v>
      </c>
      <c r="E179" s="39"/>
    </row>
    <row r="180" spans="1:5" ht="12.75">
      <c r="A180" s="35">
        <f t="shared" si="2"/>
        <v>168</v>
      </c>
      <c r="B180" s="36" t="s">
        <v>257</v>
      </c>
      <c r="C180" s="37" t="s">
        <v>258</v>
      </c>
      <c r="D180" s="38">
        <v>2168</v>
      </c>
      <c r="E180" s="39"/>
    </row>
    <row r="181" spans="1:5" ht="12.75">
      <c r="A181" s="35">
        <f t="shared" si="2"/>
        <v>169</v>
      </c>
      <c r="B181" s="36" t="s">
        <v>259</v>
      </c>
      <c r="C181" s="37" t="s">
        <v>260</v>
      </c>
      <c r="D181" s="38">
        <v>2169</v>
      </c>
      <c r="E181" s="39"/>
    </row>
    <row r="182" spans="1:5" ht="12.75">
      <c r="A182" s="35">
        <f t="shared" si="2"/>
        <v>170</v>
      </c>
      <c r="B182" s="36" t="s">
        <v>261</v>
      </c>
      <c r="C182" s="37" t="s">
        <v>262</v>
      </c>
      <c r="D182" s="38">
        <v>2170</v>
      </c>
      <c r="E182" s="39"/>
    </row>
    <row r="183" spans="1:5" ht="12.75">
      <c r="A183" s="35">
        <f t="shared" si="2"/>
        <v>171</v>
      </c>
      <c r="B183" s="36" t="s">
        <v>263</v>
      </c>
      <c r="C183" s="37" t="s">
        <v>264</v>
      </c>
      <c r="D183" s="38">
        <v>2171</v>
      </c>
      <c r="E183" s="39"/>
    </row>
    <row r="184" spans="1:5" ht="12.75">
      <c r="A184" s="35">
        <f t="shared" si="2"/>
        <v>172</v>
      </c>
      <c r="B184" s="36" t="s">
        <v>265</v>
      </c>
      <c r="C184" s="37" t="s">
        <v>266</v>
      </c>
      <c r="D184" s="38">
        <v>2172</v>
      </c>
      <c r="E184" s="39"/>
    </row>
    <row r="185" spans="1:5" ht="12.75">
      <c r="A185" s="35">
        <f t="shared" si="2"/>
        <v>173</v>
      </c>
      <c r="B185" s="36" t="s">
        <v>267</v>
      </c>
      <c r="C185" s="37" t="s">
        <v>268</v>
      </c>
      <c r="D185" s="38">
        <v>2173</v>
      </c>
      <c r="E185" s="39"/>
    </row>
    <row r="186" spans="1:5" ht="12.75">
      <c r="A186" s="35">
        <f t="shared" si="2"/>
        <v>174</v>
      </c>
      <c r="B186" s="36" t="s">
        <v>269</v>
      </c>
      <c r="C186" s="37" t="s">
        <v>270</v>
      </c>
      <c r="D186" s="38">
        <v>2174</v>
      </c>
      <c r="E186" s="39"/>
    </row>
    <row r="187" spans="1:5" ht="12.75">
      <c r="A187" s="35">
        <f t="shared" si="2"/>
        <v>175</v>
      </c>
      <c r="B187" s="36" t="s">
        <v>271</v>
      </c>
      <c r="C187" s="37" t="s">
        <v>272</v>
      </c>
      <c r="D187" s="38">
        <v>2175</v>
      </c>
      <c r="E187" s="39"/>
    </row>
    <row r="188" spans="1:5" ht="25.5">
      <c r="A188" s="35">
        <f t="shared" si="2"/>
        <v>176</v>
      </c>
      <c r="B188" s="36" t="s">
        <v>273</v>
      </c>
      <c r="C188" s="37" t="s">
        <v>274</v>
      </c>
      <c r="D188" s="38">
        <v>2176</v>
      </c>
      <c r="E188" s="39"/>
    </row>
    <row r="189" spans="1:5" ht="12.75">
      <c r="A189" s="35">
        <f t="shared" si="2"/>
        <v>177</v>
      </c>
      <c r="B189" s="36" t="s">
        <v>275</v>
      </c>
      <c r="C189" s="37" t="s">
        <v>276</v>
      </c>
      <c r="D189" s="38">
        <v>2177</v>
      </c>
      <c r="E189" s="39"/>
    </row>
    <row r="190" spans="1:5" ht="25.5">
      <c r="A190" s="35">
        <f t="shared" si="2"/>
        <v>178</v>
      </c>
      <c r="B190" s="36" t="s">
        <v>277</v>
      </c>
      <c r="C190" s="37" t="s">
        <v>278</v>
      </c>
      <c r="D190" s="38">
        <v>2178</v>
      </c>
      <c r="E190" s="39"/>
    </row>
    <row r="191" spans="1:5" ht="12.75">
      <c r="A191" s="35">
        <f t="shared" si="2"/>
        <v>179</v>
      </c>
      <c r="B191" s="36" t="s">
        <v>279</v>
      </c>
      <c r="C191" s="37" t="s">
        <v>280</v>
      </c>
      <c r="D191" s="38">
        <v>2179</v>
      </c>
      <c r="E191" s="39"/>
    </row>
    <row r="192" spans="1:5" ht="12.75">
      <c r="A192" s="35">
        <f t="shared" si="2"/>
        <v>180</v>
      </c>
      <c r="B192" s="36" t="s">
        <v>281</v>
      </c>
      <c r="C192" s="37" t="s">
        <v>282</v>
      </c>
      <c r="D192" s="38">
        <v>2180</v>
      </c>
      <c r="E192" s="39"/>
    </row>
    <row r="193" spans="1:5" ht="12.75">
      <c r="A193" s="35">
        <f t="shared" si="2"/>
        <v>181</v>
      </c>
      <c r="B193" s="36" t="s">
        <v>283</v>
      </c>
      <c r="C193" s="37" t="s">
        <v>284</v>
      </c>
      <c r="D193" s="38">
        <v>2181</v>
      </c>
      <c r="E193" s="39"/>
    </row>
    <row r="194" spans="1:5" ht="12.75">
      <c r="A194" s="35">
        <f t="shared" si="2"/>
        <v>182</v>
      </c>
      <c r="B194" s="36" t="s">
        <v>285</v>
      </c>
      <c r="C194" s="37" t="s">
        <v>286</v>
      </c>
      <c r="D194" s="38">
        <v>2182</v>
      </c>
      <c r="E194" s="39"/>
    </row>
    <row r="195" spans="1:5" ht="12.75">
      <c r="A195" s="35">
        <f t="shared" si="2"/>
        <v>183</v>
      </c>
      <c r="B195" s="36" t="s">
        <v>287</v>
      </c>
      <c r="C195" s="37" t="s">
        <v>288</v>
      </c>
      <c r="D195" s="38">
        <v>2183</v>
      </c>
      <c r="E195" s="39"/>
    </row>
    <row r="196" spans="1:5" ht="12.75">
      <c r="A196" s="35">
        <f t="shared" si="2"/>
        <v>184</v>
      </c>
      <c r="B196" s="36" t="s">
        <v>289</v>
      </c>
      <c r="C196" s="37" t="s">
        <v>290</v>
      </c>
      <c r="D196" s="38">
        <v>2184</v>
      </c>
      <c r="E196" s="39"/>
    </row>
    <row r="197" spans="1:5" ht="12.75">
      <c r="A197" s="35">
        <f t="shared" si="2"/>
        <v>185</v>
      </c>
      <c r="B197" s="36" t="s">
        <v>291</v>
      </c>
      <c r="C197" s="37" t="s">
        <v>292</v>
      </c>
      <c r="D197" s="38">
        <v>2185</v>
      </c>
      <c r="E197" s="39"/>
    </row>
    <row r="198" spans="1:5" ht="12.75">
      <c r="A198" s="35">
        <f t="shared" si="2"/>
        <v>186</v>
      </c>
      <c r="B198" s="36" t="s">
        <v>293</v>
      </c>
      <c r="C198" s="37" t="s">
        <v>294</v>
      </c>
      <c r="D198" s="38">
        <v>2186</v>
      </c>
      <c r="E198" s="39"/>
    </row>
    <row r="199" spans="1:5" ht="12.75">
      <c r="A199" s="35">
        <f t="shared" si="2"/>
        <v>187</v>
      </c>
      <c r="B199" s="36" t="s">
        <v>295</v>
      </c>
      <c r="C199" s="37" t="s">
        <v>296</v>
      </c>
      <c r="D199" s="38">
        <v>2187</v>
      </c>
      <c r="E199" s="39"/>
    </row>
    <row r="200" spans="1:5" ht="12.75">
      <c r="A200" s="35">
        <f t="shared" si="2"/>
        <v>188</v>
      </c>
      <c r="B200" s="36" t="s">
        <v>297</v>
      </c>
      <c r="C200" s="37" t="s">
        <v>298</v>
      </c>
      <c r="D200" s="38">
        <v>2188</v>
      </c>
      <c r="E200" s="39"/>
    </row>
    <row r="201" spans="1:5" ht="12.75">
      <c r="A201" s="35">
        <f t="shared" si="2"/>
        <v>189</v>
      </c>
      <c r="B201" s="36" t="s">
        <v>299</v>
      </c>
      <c r="C201" s="37" t="s">
        <v>300</v>
      </c>
      <c r="D201" s="38">
        <v>2189</v>
      </c>
      <c r="E201" s="39"/>
    </row>
    <row r="202" spans="1:5" ht="12.75">
      <c r="A202" s="35">
        <f t="shared" si="2"/>
        <v>190</v>
      </c>
      <c r="B202" s="36" t="s">
        <v>301</v>
      </c>
      <c r="C202" s="37" t="s">
        <v>302</v>
      </c>
      <c r="D202" s="38">
        <v>2190</v>
      </c>
      <c r="E202" s="39"/>
    </row>
    <row r="203" spans="1:5" ht="12.75">
      <c r="A203" s="35">
        <f t="shared" si="2"/>
        <v>191</v>
      </c>
      <c r="B203" s="36" t="s">
        <v>303</v>
      </c>
      <c r="C203" s="37" t="s">
        <v>304</v>
      </c>
      <c r="D203" s="38">
        <v>2191</v>
      </c>
      <c r="E203" s="39"/>
    </row>
    <row r="204" spans="1:5" ht="12.75">
      <c r="A204" s="35">
        <f t="shared" si="2"/>
        <v>192</v>
      </c>
      <c r="B204" s="36" t="s">
        <v>305</v>
      </c>
      <c r="C204" s="37" t="s">
        <v>1478</v>
      </c>
      <c r="D204" s="38">
        <v>2192</v>
      </c>
      <c r="E204" s="39"/>
    </row>
    <row r="205" spans="1:5" ht="12.75">
      <c r="A205" s="35">
        <f t="shared" si="2"/>
        <v>193</v>
      </c>
      <c r="B205" s="36" t="s">
        <v>1479</v>
      </c>
      <c r="C205" s="37" t="s">
        <v>1480</v>
      </c>
      <c r="D205" s="38">
        <v>2193</v>
      </c>
      <c r="E205" s="39"/>
    </row>
    <row r="206" spans="1:5" ht="12.75">
      <c r="A206" s="35">
        <f t="shared" si="2"/>
        <v>194</v>
      </c>
      <c r="B206" s="36" t="s">
        <v>1481</v>
      </c>
      <c r="C206" s="37" t="s">
        <v>1482</v>
      </c>
      <c r="D206" s="38">
        <v>2194</v>
      </c>
      <c r="E206" s="39"/>
    </row>
    <row r="207" spans="1:5" ht="12.75">
      <c r="A207" s="35">
        <f aca="true" t="shared" si="3" ref="A207:A270">A206+1</f>
        <v>195</v>
      </c>
      <c r="B207" s="36" t="s">
        <v>1483</v>
      </c>
      <c r="C207" s="37" t="s">
        <v>1484</v>
      </c>
      <c r="D207" s="38">
        <v>2195</v>
      </c>
      <c r="E207" s="39"/>
    </row>
    <row r="208" spans="1:5" ht="12.75">
      <c r="A208" s="35">
        <f t="shared" si="3"/>
        <v>196</v>
      </c>
      <c r="B208" s="36" t="s">
        <v>1485</v>
      </c>
      <c r="C208" s="37" t="s">
        <v>1486</v>
      </c>
      <c r="D208" s="38">
        <v>2196</v>
      </c>
      <c r="E208" s="39"/>
    </row>
    <row r="209" spans="1:5" ht="25.5">
      <c r="A209" s="35">
        <f t="shared" si="3"/>
        <v>197</v>
      </c>
      <c r="B209" s="36" t="s">
        <v>1487</v>
      </c>
      <c r="C209" s="37" t="s">
        <v>1488</v>
      </c>
      <c r="D209" s="38">
        <v>2197</v>
      </c>
      <c r="E209" s="39"/>
    </row>
    <row r="210" spans="1:5" ht="12.75">
      <c r="A210" s="35">
        <f t="shared" si="3"/>
        <v>198</v>
      </c>
      <c r="B210" s="36" t="s">
        <v>1489</v>
      </c>
      <c r="C210" s="37" t="s">
        <v>1490</v>
      </c>
      <c r="D210" s="38">
        <v>2198</v>
      </c>
      <c r="E210" s="39"/>
    </row>
    <row r="211" spans="1:5" ht="25.5">
      <c r="A211" s="35">
        <f t="shared" si="3"/>
        <v>199</v>
      </c>
      <c r="B211" s="36" t="s">
        <v>1491</v>
      </c>
      <c r="C211" s="37" t="s">
        <v>1492</v>
      </c>
      <c r="D211" s="38">
        <v>2199</v>
      </c>
      <c r="E211" s="39"/>
    </row>
    <row r="212" spans="1:5" ht="12.75">
      <c r="A212" s="35">
        <f t="shared" si="3"/>
        <v>200</v>
      </c>
      <c r="B212" s="36" t="s">
        <v>1493</v>
      </c>
      <c r="C212" s="37" t="s">
        <v>1494</v>
      </c>
      <c r="D212" s="38">
        <v>2200</v>
      </c>
      <c r="E212" s="39"/>
    </row>
    <row r="213" spans="1:5" ht="12.75">
      <c r="A213" s="35">
        <f t="shared" si="3"/>
        <v>201</v>
      </c>
      <c r="B213" s="36" t="s">
        <v>1495</v>
      </c>
      <c r="C213" s="37" t="s">
        <v>1496</v>
      </c>
      <c r="D213" s="38">
        <v>2201</v>
      </c>
      <c r="E213" s="39"/>
    </row>
    <row r="214" spans="1:5" ht="12.75">
      <c r="A214" s="35">
        <f t="shared" si="3"/>
        <v>202</v>
      </c>
      <c r="B214" s="36" t="s">
        <v>1497</v>
      </c>
      <c r="C214" s="37" t="s">
        <v>1498</v>
      </c>
      <c r="D214" s="38">
        <v>2202</v>
      </c>
      <c r="E214" s="39"/>
    </row>
    <row r="215" spans="1:5" ht="12.75">
      <c r="A215" s="35">
        <f t="shared" si="3"/>
        <v>203</v>
      </c>
      <c r="B215" s="36" t="s">
        <v>1499</v>
      </c>
      <c r="C215" s="37" t="s">
        <v>1500</v>
      </c>
      <c r="D215" s="38">
        <v>2203</v>
      </c>
      <c r="E215" s="39"/>
    </row>
    <row r="216" spans="1:5" ht="12.75">
      <c r="A216" s="35">
        <f t="shared" si="3"/>
        <v>204</v>
      </c>
      <c r="B216" s="36" t="s">
        <v>1501</v>
      </c>
      <c r="C216" s="37" t="s">
        <v>1502</v>
      </c>
      <c r="D216" s="38">
        <v>2204</v>
      </c>
      <c r="E216" s="39"/>
    </row>
    <row r="217" spans="1:5" ht="12.75">
      <c r="A217" s="35">
        <f t="shared" si="3"/>
        <v>205</v>
      </c>
      <c r="B217" s="36" t="s">
        <v>1503</v>
      </c>
      <c r="C217" s="37" t="s">
        <v>1504</v>
      </c>
      <c r="D217" s="38">
        <v>2205</v>
      </c>
      <c r="E217" s="39"/>
    </row>
    <row r="218" spans="1:5" ht="12.75">
      <c r="A218" s="35">
        <f t="shared" si="3"/>
        <v>206</v>
      </c>
      <c r="B218" s="36" t="s">
        <v>1505</v>
      </c>
      <c r="C218" s="37" t="s">
        <v>1506</v>
      </c>
      <c r="D218" s="38">
        <v>2206</v>
      </c>
      <c r="E218" s="39"/>
    </row>
    <row r="219" spans="1:5" ht="12.75">
      <c r="A219" s="35">
        <f t="shared" si="3"/>
        <v>207</v>
      </c>
      <c r="B219" s="36" t="s">
        <v>1507</v>
      </c>
      <c r="C219" s="37" t="s">
        <v>1508</v>
      </c>
      <c r="D219" s="38">
        <v>2207</v>
      </c>
      <c r="E219" s="39"/>
    </row>
    <row r="220" spans="1:5" ht="25.5">
      <c r="A220" s="35">
        <f t="shared" si="3"/>
        <v>208</v>
      </c>
      <c r="B220" s="36" t="s">
        <v>1509</v>
      </c>
      <c r="C220" s="37" t="s">
        <v>1510</v>
      </c>
      <c r="D220" s="38">
        <v>2208</v>
      </c>
      <c r="E220" s="39"/>
    </row>
    <row r="221" spans="1:5" ht="25.5">
      <c r="A221" s="35">
        <f t="shared" si="3"/>
        <v>209</v>
      </c>
      <c r="B221" s="36" t="s">
        <v>1511</v>
      </c>
      <c r="C221" s="37" t="s">
        <v>1512</v>
      </c>
      <c r="D221" s="38">
        <v>2209</v>
      </c>
      <c r="E221" s="39"/>
    </row>
    <row r="222" spans="1:5" ht="12.75">
      <c r="A222" s="35">
        <f t="shared" si="3"/>
        <v>210</v>
      </c>
      <c r="B222" s="36" t="s">
        <v>1513</v>
      </c>
      <c r="C222" s="37" t="s">
        <v>1514</v>
      </c>
      <c r="D222" s="38">
        <v>2210</v>
      </c>
      <c r="E222" s="39"/>
    </row>
    <row r="223" spans="1:5" ht="12.75">
      <c r="A223" s="35">
        <f t="shared" si="3"/>
        <v>211</v>
      </c>
      <c r="B223" s="36" t="s">
        <v>1515</v>
      </c>
      <c r="C223" s="37" t="s">
        <v>1516</v>
      </c>
      <c r="D223" s="38">
        <v>2211</v>
      </c>
      <c r="E223" s="39"/>
    </row>
    <row r="224" spans="1:5" ht="25.5">
      <c r="A224" s="35">
        <f t="shared" si="3"/>
        <v>212</v>
      </c>
      <c r="B224" s="36" t="s">
        <v>1517</v>
      </c>
      <c r="C224" s="37" t="s">
        <v>1518</v>
      </c>
      <c r="D224" s="38">
        <v>2212</v>
      </c>
      <c r="E224" s="39"/>
    </row>
    <row r="225" spans="1:5" ht="12.75">
      <c r="A225" s="35">
        <f t="shared" si="3"/>
        <v>213</v>
      </c>
      <c r="B225" s="36" t="s">
        <v>1519</v>
      </c>
      <c r="C225" s="37" t="s">
        <v>1520</v>
      </c>
      <c r="D225" s="38">
        <v>2213</v>
      </c>
      <c r="E225" s="39"/>
    </row>
    <row r="226" spans="1:5" ht="12.75">
      <c r="A226" s="35">
        <f t="shared" si="3"/>
        <v>214</v>
      </c>
      <c r="B226" s="36" t="s">
        <v>1521</v>
      </c>
      <c r="C226" s="37" t="s">
        <v>1522</v>
      </c>
      <c r="D226" s="38">
        <v>2214</v>
      </c>
      <c r="E226" s="39"/>
    </row>
    <row r="227" spans="1:5" ht="25.5">
      <c r="A227" s="35">
        <f t="shared" si="3"/>
        <v>215</v>
      </c>
      <c r="B227" s="36" t="s">
        <v>1523</v>
      </c>
      <c r="C227" s="37" t="s">
        <v>1524</v>
      </c>
      <c r="D227" s="38">
        <v>2215</v>
      </c>
      <c r="E227" s="39"/>
    </row>
    <row r="228" spans="1:5" ht="12.75">
      <c r="A228" s="35">
        <f t="shared" si="3"/>
        <v>216</v>
      </c>
      <c r="B228" s="36" t="s">
        <v>1525</v>
      </c>
      <c r="C228" s="37" t="s">
        <v>1526</v>
      </c>
      <c r="D228" s="38">
        <v>2216</v>
      </c>
      <c r="E228" s="39"/>
    </row>
    <row r="229" spans="1:5" ht="25.5">
      <c r="A229" s="35">
        <f t="shared" si="3"/>
        <v>217</v>
      </c>
      <c r="B229" s="36" t="s">
        <v>1527</v>
      </c>
      <c r="C229" s="37" t="s">
        <v>1528</v>
      </c>
      <c r="D229" s="38">
        <v>2217</v>
      </c>
      <c r="E229" s="39"/>
    </row>
    <row r="230" spans="1:5" ht="12.75">
      <c r="A230" s="35">
        <f t="shared" si="3"/>
        <v>218</v>
      </c>
      <c r="B230" s="36" t="s">
        <v>404</v>
      </c>
      <c r="C230" s="37" t="s">
        <v>405</v>
      </c>
      <c r="D230" s="38">
        <v>2218</v>
      </c>
      <c r="E230" s="39"/>
    </row>
    <row r="231" spans="1:5" ht="12.75">
      <c r="A231" s="35">
        <f t="shared" si="3"/>
        <v>219</v>
      </c>
      <c r="B231" s="36" t="s">
        <v>406</v>
      </c>
      <c r="C231" s="37" t="s">
        <v>407</v>
      </c>
      <c r="D231" s="38">
        <v>2219</v>
      </c>
      <c r="E231" s="39"/>
    </row>
    <row r="232" spans="1:5" ht="12.75">
      <c r="A232" s="35">
        <f t="shared" si="3"/>
        <v>220</v>
      </c>
      <c r="B232" s="36" t="s">
        <v>408</v>
      </c>
      <c r="C232" s="37" t="s">
        <v>409</v>
      </c>
      <c r="D232" s="38">
        <v>2220</v>
      </c>
      <c r="E232" s="39"/>
    </row>
    <row r="233" spans="1:5" ht="25.5">
      <c r="A233" s="35">
        <f t="shared" si="3"/>
        <v>221</v>
      </c>
      <c r="B233" s="36" t="s">
        <v>410</v>
      </c>
      <c r="C233" s="37" t="s">
        <v>411</v>
      </c>
      <c r="D233" s="38">
        <v>2221</v>
      </c>
      <c r="E233" s="39"/>
    </row>
    <row r="234" spans="1:5" ht="12.75">
      <c r="A234" s="35">
        <f t="shared" si="3"/>
        <v>222</v>
      </c>
      <c r="B234" s="36" t="s">
        <v>412</v>
      </c>
      <c r="C234" s="37" t="s">
        <v>413</v>
      </c>
      <c r="D234" s="38">
        <v>2222</v>
      </c>
      <c r="E234" s="39"/>
    </row>
    <row r="235" spans="1:5" ht="12.75">
      <c r="A235" s="35">
        <f t="shared" si="3"/>
        <v>223</v>
      </c>
      <c r="B235" s="36" t="s">
        <v>414</v>
      </c>
      <c r="C235" s="37" t="s">
        <v>415</v>
      </c>
      <c r="D235" s="38">
        <v>2223</v>
      </c>
      <c r="E235" s="39"/>
    </row>
    <row r="236" spans="1:5" ht="12.75">
      <c r="A236" s="35">
        <f t="shared" si="3"/>
        <v>224</v>
      </c>
      <c r="B236" s="36" t="s">
        <v>416</v>
      </c>
      <c r="C236" s="37" t="s">
        <v>417</v>
      </c>
      <c r="D236" s="38">
        <v>2224</v>
      </c>
      <c r="E236" s="39"/>
    </row>
    <row r="237" spans="1:5" ht="12.75">
      <c r="A237" s="35">
        <f t="shared" si="3"/>
        <v>225</v>
      </c>
      <c r="B237" s="36" t="s">
        <v>418</v>
      </c>
      <c r="C237" s="37" t="s">
        <v>419</v>
      </c>
      <c r="D237" s="38">
        <v>2225</v>
      </c>
      <c r="E237" s="39"/>
    </row>
    <row r="238" spans="1:5" ht="12.75">
      <c r="A238" s="35">
        <f t="shared" si="3"/>
        <v>226</v>
      </c>
      <c r="B238" s="36" t="s">
        <v>420</v>
      </c>
      <c r="C238" s="37" t="s">
        <v>421</v>
      </c>
      <c r="D238" s="38">
        <v>2226</v>
      </c>
      <c r="E238" s="39"/>
    </row>
    <row r="239" spans="1:5" ht="12.75">
      <c r="A239" s="35">
        <f t="shared" si="3"/>
        <v>227</v>
      </c>
      <c r="B239" s="36" t="s">
        <v>422</v>
      </c>
      <c r="C239" s="37" t="s">
        <v>423</v>
      </c>
      <c r="D239" s="38">
        <v>2227</v>
      </c>
      <c r="E239" s="39"/>
    </row>
    <row r="240" spans="1:5" ht="12.75">
      <c r="A240" s="35">
        <f t="shared" si="3"/>
        <v>228</v>
      </c>
      <c r="B240" s="36" t="s">
        <v>424</v>
      </c>
      <c r="C240" s="37" t="s">
        <v>425</v>
      </c>
      <c r="D240" s="38">
        <v>2228</v>
      </c>
      <c r="E240" s="39"/>
    </row>
    <row r="241" spans="1:5" ht="12.75">
      <c r="A241" s="35">
        <f t="shared" si="3"/>
        <v>229</v>
      </c>
      <c r="B241" s="36" t="s">
        <v>426</v>
      </c>
      <c r="C241" s="37" t="s">
        <v>427</v>
      </c>
      <c r="D241" s="38">
        <v>2229</v>
      </c>
      <c r="E241" s="39"/>
    </row>
    <row r="242" spans="1:5" ht="25.5">
      <c r="A242" s="35">
        <f t="shared" si="3"/>
        <v>230</v>
      </c>
      <c r="B242" s="36" t="s">
        <v>428</v>
      </c>
      <c r="C242" s="37" t="s">
        <v>429</v>
      </c>
      <c r="D242" s="38">
        <v>2230</v>
      </c>
      <c r="E242" s="39"/>
    </row>
    <row r="243" spans="1:5" ht="25.5">
      <c r="A243" s="35">
        <f t="shared" si="3"/>
        <v>231</v>
      </c>
      <c r="B243" s="36" t="s">
        <v>430</v>
      </c>
      <c r="C243" s="37" t="s">
        <v>431</v>
      </c>
      <c r="D243" s="38">
        <v>2231</v>
      </c>
      <c r="E243" s="39"/>
    </row>
    <row r="244" spans="1:5" ht="12.75">
      <c r="A244" s="35">
        <f t="shared" si="3"/>
        <v>232</v>
      </c>
      <c r="B244" s="36" t="s">
        <v>432</v>
      </c>
      <c r="C244" s="37" t="s">
        <v>433</v>
      </c>
      <c r="D244" s="38">
        <v>2232</v>
      </c>
      <c r="E244" s="39"/>
    </row>
    <row r="245" spans="1:5" ht="12.75">
      <c r="A245" s="35">
        <f t="shared" si="3"/>
        <v>233</v>
      </c>
      <c r="B245" s="36" t="s">
        <v>434</v>
      </c>
      <c r="C245" s="37" t="s">
        <v>435</v>
      </c>
      <c r="D245" s="38">
        <v>2233</v>
      </c>
      <c r="E245" s="39"/>
    </row>
    <row r="246" spans="1:5" ht="25.5">
      <c r="A246" s="35">
        <f t="shared" si="3"/>
        <v>234</v>
      </c>
      <c r="B246" s="36" t="s">
        <v>436</v>
      </c>
      <c r="C246" s="37" t="s">
        <v>437</v>
      </c>
      <c r="D246" s="38">
        <v>2234</v>
      </c>
      <c r="E246" s="39"/>
    </row>
    <row r="247" spans="1:5" ht="12.75">
      <c r="A247" s="35">
        <f t="shared" si="3"/>
        <v>235</v>
      </c>
      <c r="B247" s="36" t="s">
        <v>438</v>
      </c>
      <c r="C247" s="37" t="s">
        <v>439</v>
      </c>
      <c r="D247" s="38">
        <v>2235</v>
      </c>
      <c r="E247" s="39"/>
    </row>
    <row r="248" spans="1:5" ht="12.75">
      <c r="A248" s="35">
        <f t="shared" si="3"/>
        <v>236</v>
      </c>
      <c r="B248" s="36" t="s">
        <v>440</v>
      </c>
      <c r="C248" s="37" t="s">
        <v>441</v>
      </c>
      <c r="D248" s="38">
        <v>2236</v>
      </c>
      <c r="E248" s="39"/>
    </row>
    <row r="249" spans="1:5" ht="25.5">
      <c r="A249" s="35">
        <f t="shared" si="3"/>
        <v>237</v>
      </c>
      <c r="B249" s="36" t="s">
        <v>442</v>
      </c>
      <c r="C249" s="37" t="s">
        <v>443</v>
      </c>
      <c r="D249" s="38">
        <v>2237</v>
      </c>
      <c r="E249" s="39"/>
    </row>
    <row r="250" spans="1:5" ht="12.75">
      <c r="A250" s="35">
        <f t="shared" si="3"/>
        <v>238</v>
      </c>
      <c r="B250" s="36" t="s">
        <v>444</v>
      </c>
      <c r="C250" s="37" t="s">
        <v>445</v>
      </c>
      <c r="D250" s="38">
        <v>2238</v>
      </c>
      <c r="E250" s="39"/>
    </row>
    <row r="251" spans="1:5" ht="25.5">
      <c r="A251" s="35">
        <f t="shared" si="3"/>
        <v>239</v>
      </c>
      <c r="B251" s="36" t="s">
        <v>446</v>
      </c>
      <c r="C251" s="37" t="s">
        <v>447</v>
      </c>
      <c r="D251" s="38">
        <v>2239</v>
      </c>
      <c r="E251" s="39"/>
    </row>
    <row r="252" spans="1:5" ht="25.5">
      <c r="A252" s="35">
        <f t="shared" si="3"/>
        <v>240</v>
      </c>
      <c r="B252" s="36" t="s">
        <v>448</v>
      </c>
      <c r="C252" s="37" t="s">
        <v>1558</v>
      </c>
      <c r="D252" s="38">
        <v>2240</v>
      </c>
      <c r="E252" s="39"/>
    </row>
    <row r="253" spans="1:5" ht="12.75">
      <c r="A253" s="35">
        <f t="shared" si="3"/>
        <v>241</v>
      </c>
      <c r="B253" s="36" t="s">
        <v>1559</v>
      </c>
      <c r="C253" s="37" t="s">
        <v>1560</v>
      </c>
      <c r="D253" s="38">
        <v>2241</v>
      </c>
      <c r="E253" s="39"/>
    </row>
    <row r="254" spans="1:5" ht="12.75">
      <c r="A254" s="35">
        <f t="shared" si="3"/>
        <v>242</v>
      </c>
      <c r="B254" s="36" t="s">
        <v>1561</v>
      </c>
      <c r="C254" s="37" t="s">
        <v>1562</v>
      </c>
      <c r="D254" s="38">
        <v>2242</v>
      </c>
      <c r="E254" s="39"/>
    </row>
    <row r="255" spans="1:5" ht="12.75">
      <c r="A255" s="35">
        <f t="shared" si="3"/>
        <v>243</v>
      </c>
      <c r="B255" s="36" t="s">
        <v>497</v>
      </c>
      <c r="C255" s="37" t="s">
        <v>498</v>
      </c>
      <c r="D255" s="38">
        <v>2243</v>
      </c>
      <c r="E255" s="39"/>
    </row>
    <row r="256" spans="1:5" ht="12.75">
      <c r="A256" s="35">
        <f t="shared" si="3"/>
        <v>244</v>
      </c>
      <c r="B256" s="36" t="s">
        <v>499</v>
      </c>
      <c r="C256" s="37" t="s">
        <v>500</v>
      </c>
      <c r="D256" s="38">
        <v>2244</v>
      </c>
      <c r="E256" s="39"/>
    </row>
    <row r="257" spans="1:5" ht="25.5">
      <c r="A257" s="35">
        <f t="shared" si="3"/>
        <v>245</v>
      </c>
      <c r="B257" s="36" t="s">
        <v>501</v>
      </c>
      <c r="C257" s="37" t="s">
        <v>502</v>
      </c>
      <c r="D257" s="38">
        <v>2245</v>
      </c>
      <c r="E257" s="39"/>
    </row>
    <row r="258" spans="1:5" ht="25.5">
      <c r="A258" s="35">
        <f t="shared" si="3"/>
        <v>246</v>
      </c>
      <c r="B258" s="36" t="s">
        <v>1376</v>
      </c>
      <c r="C258" s="37" t="s">
        <v>1377</v>
      </c>
      <c r="D258" s="38">
        <v>2246</v>
      </c>
      <c r="E258" s="39"/>
    </row>
    <row r="259" spans="1:5" ht="25.5">
      <c r="A259" s="35">
        <f t="shared" si="3"/>
        <v>247</v>
      </c>
      <c r="B259" s="36" t="s">
        <v>1378</v>
      </c>
      <c r="C259" s="37" t="s">
        <v>1379</v>
      </c>
      <c r="D259" s="38">
        <v>2247</v>
      </c>
      <c r="E259" s="39"/>
    </row>
    <row r="260" spans="1:5" ht="12.75">
      <c r="A260" s="35">
        <f t="shared" si="3"/>
        <v>248</v>
      </c>
      <c r="B260" s="36" t="s">
        <v>1380</v>
      </c>
      <c r="C260" s="37" t="s">
        <v>1381</v>
      </c>
      <c r="D260" s="38">
        <v>2248</v>
      </c>
      <c r="E260" s="39"/>
    </row>
    <row r="261" spans="1:5" ht="12.75">
      <c r="A261" s="35">
        <f t="shared" si="3"/>
        <v>249</v>
      </c>
      <c r="B261" s="36" t="s">
        <v>1382</v>
      </c>
      <c r="C261" s="37" t="s">
        <v>1383</v>
      </c>
      <c r="D261" s="38">
        <v>2249</v>
      </c>
      <c r="E261" s="39"/>
    </row>
    <row r="262" spans="1:5" ht="25.5">
      <c r="A262" s="35">
        <f t="shared" si="3"/>
        <v>250</v>
      </c>
      <c r="B262" s="36" t="s">
        <v>1384</v>
      </c>
      <c r="C262" s="37" t="s">
        <v>1385</v>
      </c>
      <c r="D262" s="38">
        <v>2250</v>
      </c>
      <c r="E262" s="39"/>
    </row>
    <row r="263" spans="1:5" ht="12.75">
      <c r="A263" s="35">
        <f t="shared" si="3"/>
        <v>251</v>
      </c>
      <c r="B263" s="36" t="s">
        <v>1386</v>
      </c>
      <c r="C263" s="37" t="s">
        <v>1387</v>
      </c>
      <c r="D263" s="38">
        <v>2251</v>
      </c>
      <c r="E263" s="39"/>
    </row>
    <row r="264" spans="1:5" ht="25.5">
      <c r="A264" s="35">
        <f t="shared" si="3"/>
        <v>252</v>
      </c>
      <c r="B264" s="36" t="s">
        <v>1388</v>
      </c>
      <c r="C264" s="37" t="s">
        <v>1389</v>
      </c>
      <c r="D264" s="38">
        <v>2252</v>
      </c>
      <c r="E264" s="39"/>
    </row>
    <row r="265" spans="1:5" ht="25.5">
      <c r="A265" s="35">
        <f t="shared" si="3"/>
        <v>253</v>
      </c>
      <c r="B265" s="36" t="s">
        <v>1390</v>
      </c>
      <c r="C265" s="37" t="s">
        <v>1391</v>
      </c>
      <c r="D265" s="38">
        <v>2253</v>
      </c>
      <c r="E265" s="39"/>
    </row>
    <row r="266" spans="1:5" ht="25.5">
      <c r="A266" s="35">
        <f t="shared" si="3"/>
        <v>254</v>
      </c>
      <c r="B266" s="36" t="s">
        <v>1392</v>
      </c>
      <c r="C266" s="37" t="s">
        <v>1393</v>
      </c>
      <c r="D266" s="38">
        <v>2254</v>
      </c>
      <c r="E266" s="39"/>
    </row>
    <row r="267" spans="1:5" ht="12.75">
      <c r="A267" s="35">
        <f t="shared" si="3"/>
        <v>255</v>
      </c>
      <c r="B267" s="36" t="s">
        <v>1394</v>
      </c>
      <c r="C267" s="37" t="s">
        <v>1395</v>
      </c>
      <c r="D267" s="38">
        <v>2255</v>
      </c>
      <c r="E267" s="39"/>
    </row>
    <row r="268" spans="1:5" ht="12.75">
      <c r="A268" s="35">
        <f t="shared" si="3"/>
        <v>256</v>
      </c>
      <c r="B268" s="36" t="s">
        <v>1396</v>
      </c>
      <c r="C268" s="37" t="s">
        <v>1397</v>
      </c>
      <c r="D268" s="38">
        <v>2256</v>
      </c>
      <c r="E268" s="39"/>
    </row>
    <row r="269" spans="1:5" ht="12.75">
      <c r="A269" s="35">
        <f t="shared" si="3"/>
        <v>257</v>
      </c>
      <c r="B269" s="36" t="s">
        <v>1398</v>
      </c>
      <c r="C269" s="37" t="s">
        <v>306</v>
      </c>
      <c r="D269" s="38">
        <v>2257</v>
      </c>
      <c r="E269" s="39"/>
    </row>
    <row r="270" spans="1:5" ht="25.5">
      <c r="A270" s="35">
        <f t="shared" si="3"/>
        <v>258</v>
      </c>
      <c r="B270" s="36" t="s">
        <v>307</v>
      </c>
      <c r="C270" s="37" t="s">
        <v>308</v>
      </c>
      <c r="D270" s="38">
        <v>2258</v>
      </c>
      <c r="E270" s="39"/>
    </row>
    <row r="271" spans="1:5" ht="12.75">
      <c r="A271" s="35">
        <f aca="true" t="shared" si="4" ref="A271:A334">A270+1</f>
        <v>259</v>
      </c>
      <c r="B271" s="36" t="s">
        <v>309</v>
      </c>
      <c r="C271" s="37" t="s">
        <v>310</v>
      </c>
      <c r="D271" s="38">
        <v>2259</v>
      </c>
      <c r="E271" s="39"/>
    </row>
    <row r="272" spans="1:5" ht="12.75">
      <c r="A272" s="35">
        <f t="shared" si="4"/>
        <v>260</v>
      </c>
      <c r="B272" s="36" t="s">
        <v>311</v>
      </c>
      <c r="C272" s="37" t="s">
        <v>312</v>
      </c>
      <c r="D272" s="38">
        <v>2260</v>
      </c>
      <c r="E272" s="39"/>
    </row>
    <row r="273" spans="1:5" ht="12.75">
      <c r="A273" s="35">
        <f t="shared" si="4"/>
        <v>261</v>
      </c>
      <c r="B273" s="36" t="s">
        <v>313</v>
      </c>
      <c r="C273" s="37" t="s">
        <v>314</v>
      </c>
      <c r="D273" s="38">
        <v>2261</v>
      </c>
      <c r="E273" s="39"/>
    </row>
    <row r="274" spans="1:5" ht="25.5">
      <c r="A274" s="35">
        <f t="shared" si="4"/>
        <v>262</v>
      </c>
      <c r="B274" s="36" t="s">
        <v>315</v>
      </c>
      <c r="C274" s="37" t="s">
        <v>316</v>
      </c>
      <c r="D274" s="38">
        <v>2262</v>
      </c>
      <c r="E274" s="39"/>
    </row>
    <row r="275" spans="1:5" ht="12.75">
      <c r="A275" s="35">
        <f t="shared" si="4"/>
        <v>263</v>
      </c>
      <c r="B275" s="36" t="s">
        <v>317</v>
      </c>
      <c r="C275" s="37" t="s">
        <v>318</v>
      </c>
      <c r="D275" s="38">
        <v>2263</v>
      </c>
      <c r="E275" s="39"/>
    </row>
    <row r="276" spans="1:5" ht="12.75">
      <c r="A276" s="35">
        <f t="shared" si="4"/>
        <v>264</v>
      </c>
      <c r="B276" s="36" t="s">
        <v>319</v>
      </c>
      <c r="C276" s="37" t="s">
        <v>320</v>
      </c>
      <c r="D276" s="38">
        <v>2264</v>
      </c>
      <c r="E276" s="39"/>
    </row>
    <row r="277" spans="1:5" ht="12.75">
      <c r="A277" s="35">
        <f t="shared" si="4"/>
        <v>265</v>
      </c>
      <c r="B277" s="36" t="s">
        <v>321</v>
      </c>
      <c r="C277" s="37" t="s">
        <v>322</v>
      </c>
      <c r="D277" s="38">
        <v>2265</v>
      </c>
      <c r="E277" s="39"/>
    </row>
    <row r="278" spans="1:5" ht="12.75">
      <c r="A278" s="35">
        <f t="shared" si="4"/>
        <v>266</v>
      </c>
      <c r="B278" s="36" t="s">
        <v>323</v>
      </c>
      <c r="C278" s="37" t="s">
        <v>324</v>
      </c>
      <c r="D278" s="38">
        <v>2266</v>
      </c>
      <c r="E278" s="39"/>
    </row>
    <row r="279" spans="1:5" ht="12.75">
      <c r="A279" s="35">
        <f t="shared" si="4"/>
        <v>267</v>
      </c>
      <c r="B279" s="36" t="s">
        <v>325</v>
      </c>
      <c r="C279" s="37" t="s">
        <v>326</v>
      </c>
      <c r="D279" s="38">
        <v>2267</v>
      </c>
      <c r="E279" s="39"/>
    </row>
    <row r="280" spans="1:5" ht="12.75">
      <c r="A280" s="35">
        <f t="shared" si="4"/>
        <v>268</v>
      </c>
      <c r="B280" s="36" t="s">
        <v>327</v>
      </c>
      <c r="C280" s="37" t="s">
        <v>328</v>
      </c>
      <c r="D280" s="38">
        <v>2268</v>
      </c>
      <c r="E280" s="39"/>
    </row>
    <row r="281" spans="1:5" ht="12.75">
      <c r="A281" s="35">
        <f t="shared" si="4"/>
        <v>269</v>
      </c>
      <c r="B281" s="36" t="s">
        <v>329</v>
      </c>
      <c r="C281" s="37" t="s">
        <v>330</v>
      </c>
      <c r="D281" s="38">
        <v>2269</v>
      </c>
      <c r="E281" s="39"/>
    </row>
    <row r="282" spans="1:5" ht="12.75">
      <c r="A282" s="35">
        <f t="shared" si="4"/>
        <v>270</v>
      </c>
      <c r="B282" s="36" t="s">
        <v>331</v>
      </c>
      <c r="C282" s="37" t="s">
        <v>332</v>
      </c>
      <c r="D282" s="38">
        <v>2270</v>
      </c>
      <c r="E282" s="39"/>
    </row>
    <row r="283" spans="1:5" ht="12.75">
      <c r="A283" s="35">
        <f t="shared" si="4"/>
        <v>271</v>
      </c>
      <c r="B283" s="36" t="s">
        <v>333</v>
      </c>
      <c r="C283" s="37" t="s">
        <v>334</v>
      </c>
      <c r="D283" s="38">
        <v>2271</v>
      </c>
      <c r="E283" s="39"/>
    </row>
    <row r="284" spans="1:5" ht="12.75">
      <c r="A284" s="35">
        <f t="shared" si="4"/>
        <v>272</v>
      </c>
      <c r="B284" s="36" t="s">
        <v>335</v>
      </c>
      <c r="C284" s="37" t="s">
        <v>336</v>
      </c>
      <c r="D284" s="38">
        <v>2272</v>
      </c>
      <c r="E284" s="39"/>
    </row>
    <row r="285" spans="1:5" ht="12.75">
      <c r="A285" s="35">
        <f t="shared" si="4"/>
        <v>273</v>
      </c>
      <c r="B285" s="36" t="s">
        <v>337</v>
      </c>
      <c r="C285" s="37" t="s">
        <v>338</v>
      </c>
      <c r="D285" s="38">
        <v>2273</v>
      </c>
      <c r="E285" s="39"/>
    </row>
    <row r="286" spans="1:5" ht="12.75">
      <c r="A286" s="35">
        <f t="shared" si="4"/>
        <v>274</v>
      </c>
      <c r="B286" s="36" t="s">
        <v>339</v>
      </c>
      <c r="C286" s="37" t="s">
        <v>340</v>
      </c>
      <c r="D286" s="38">
        <v>2274</v>
      </c>
      <c r="E286" s="39"/>
    </row>
    <row r="287" spans="1:5" ht="12.75">
      <c r="A287" s="35">
        <f t="shared" si="4"/>
        <v>275</v>
      </c>
      <c r="B287" s="36" t="s">
        <v>341</v>
      </c>
      <c r="C287" s="37" t="s">
        <v>342</v>
      </c>
      <c r="D287" s="38">
        <v>2275</v>
      </c>
      <c r="E287" s="39"/>
    </row>
    <row r="288" spans="1:5" ht="12.75">
      <c r="A288" s="35">
        <f t="shared" si="4"/>
        <v>276</v>
      </c>
      <c r="B288" s="36" t="s">
        <v>343</v>
      </c>
      <c r="C288" s="37" t="s">
        <v>344</v>
      </c>
      <c r="D288" s="38">
        <v>2276</v>
      </c>
      <c r="E288" s="39"/>
    </row>
    <row r="289" spans="1:5" ht="12.75">
      <c r="A289" s="35">
        <f t="shared" si="4"/>
        <v>277</v>
      </c>
      <c r="B289" s="36" t="s">
        <v>345</v>
      </c>
      <c r="C289" s="37" t="s">
        <v>346</v>
      </c>
      <c r="D289" s="38">
        <v>2277</v>
      </c>
      <c r="E289" s="39"/>
    </row>
    <row r="290" spans="1:5" ht="12.75">
      <c r="A290" s="35">
        <f t="shared" si="4"/>
        <v>278</v>
      </c>
      <c r="B290" s="36" t="s">
        <v>347</v>
      </c>
      <c r="C290" s="37" t="s">
        <v>348</v>
      </c>
      <c r="D290" s="38">
        <v>2278</v>
      </c>
      <c r="E290" s="39"/>
    </row>
    <row r="291" spans="1:5" ht="12.75">
      <c r="A291" s="35">
        <f t="shared" si="4"/>
        <v>279</v>
      </c>
      <c r="B291" s="36" t="s">
        <v>349</v>
      </c>
      <c r="C291" s="37" t="s">
        <v>516</v>
      </c>
      <c r="D291" s="38">
        <v>2279</v>
      </c>
      <c r="E291" s="39"/>
    </row>
    <row r="292" spans="1:5" ht="12.75">
      <c r="A292" s="35">
        <f t="shared" si="4"/>
        <v>280</v>
      </c>
      <c r="B292" s="36" t="s">
        <v>517</v>
      </c>
      <c r="C292" s="37" t="s">
        <v>518</v>
      </c>
      <c r="D292" s="38">
        <v>2280</v>
      </c>
      <c r="E292" s="39"/>
    </row>
    <row r="293" spans="1:5" ht="12.75">
      <c r="A293" s="35">
        <f t="shared" si="4"/>
        <v>281</v>
      </c>
      <c r="B293" s="36" t="s">
        <v>519</v>
      </c>
      <c r="C293" s="37" t="s">
        <v>520</v>
      </c>
      <c r="D293" s="38">
        <v>2281</v>
      </c>
      <c r="E293" s="39"/>
    </row>
    <row r="294" spans="1:5" ht="12.75">
      <c r="A294" s="35">
        <f t="shared" si="4"/>
        <v>282</v>
      </c>
      <c r="B294" s="36" t="s">
        <v>521</v>
      </c>
      <c r="C294" s="37" t="s">
        <v>522</v>
      </c>
      <c r="D294" s="38">
        <v>2282</v>
      </c>
      <c r="E294" s="39"/>
    </row>
    <row r="295" spans="1:5" ht="12.75">
      <c r="A295" s="35">
        <f t="shared" si="4"/>
        <v>283</v>
      </c>
      <c r="B295" s="36" t="s">
        <v>523</v>
      </c>
      <c r="C295" s="37" t="s">
        <v>524</v>
      </c>
      <c r="D295" s="38">
        <v>2283</v>
      </c>
      <c r="E295" s="39"/>
    </row>
    <row r="296" spans="1:5" ht="12.75">
      <c r="A296" s="35">
        <f t="shared" si="4"/>
        <v>284</v>
      </c>
      <c r="B296" s="36" t="s">
        <v>525</v>
      </c>
      <c r="C296" s="37" t="s">
        <v>526</v>
      </c>
      <c r="D296" s="38">
        <v>2284</v>
      </c>
      <c r="E296" s="39"/>
    </row>
    <row r="297" spans="1:5" ht="12.75">
      <c r="A297" s="35">
        <f t="shared" si="4"/>
        <v>285</v>
      </c>
      <c r="B297" s="36" t="s">
        <v>527</v>
      </c>
      <c r="C297" s="37" t="s">
        <v>528</v>
      </c>
      <c r="D297" s="38">
        <v>2285</v>
      </c>
      <c r="E297" s="39"/>
    </row>
    <row r="298" spans="1:5" ht="12.75">
      <c r="A298" s="35">
        <f t="shared" si="4"/>
        <v>286</v>
      </c>
      <c r="B298" s="36" t="s">
        <v>529</v>
      </c>
      <c r="C298" s="37" t="s">
        <v>530</v>
      </c>
      <c r="D298" s="38">
        <v>2286</v>
      </c>
      <c r="E298" s="39"/>
    </row>
    <row r="299" spans="1:5" ht="12.75">
      <c r="A299" s="35">
        <f t="shared" si="4"/>
        <v>287</v>
      </c>
      <c r="B299" s="36" t="s">
        <v>531</v>
      </c>
      <c r="C299" s="37" t="s">
        <v>532</v>
      </c>
      <c r="D299" s="38">
        <v>2287</v>
      </c>
      <c r="E299" s="39"/>
    </row>
    <row r="300" spans="1:5" ht="12.75">
      <c r="A300" s="35">
        <f t="shared" si="4"/>
        <v>288</v>
      </c>
      <c r="B300" s="36" t="s">
        <v>533</v>
      </c>
      <c r="C300" s="37" t="s">
        <v>1649</v>
      </c>
      <c r="D300" s="38">
        <v>2288</v>
      </c>
      <c r="E300" s="39"/>
    </row>
    <row r="301" spans="1:5" ht="12.75">
      <c r="A301" s="35">
        <f t="shared" si="4"/>
        <v>289</v>
      </c>
      <c r="B301" s="36" t="s">
        <v>1650</v>
      </c>
      <c r="C301" s="37" t="s">
        <v>1651</v>
      </c>
      <c r="D301" s="38">
        <v>2289</v>
      </c>
      <c r="E301" s="39"/>
    </row>
    <row r="302" spans="1:5" ht="25.5">
      <c r="A302" s="35">
        <f t="shared" si="4"/>
        <v>290</v>
      </c>
      <c r="B302" s="36" t="s">
        <v>1652</v>
      </c>
      <c r="C302" s="37" t="s">
        <v>1653</v>
      </c>
      <c r="D302" s="38">
        <v>2290</v>
      </c>
      <c r="E302" s="39"/>
    </row>
    <row r="303" spans="1:5" ht="12.75">
      <c r="A303" s="35">
        <f t="shared" si="4"/>
        <v>291</v>
      </c>
      <c r="B303" s="36" t="s">
        <v>1654</v>
      </c>
      <c r="C303" s="37" t="s">
        <v>1655</v>
      </c>
      <c r="D303" s="38">
        <v>2291</v>
      </c>
      <c r="E303" s="39"/>
    </row>
    <row r="304" spans="1:5" ht="12.75">
      <c r="A304" s="35">
        <f t="shared" si="4"/>
        <v>292</v>
      </c>
      <c r="B304" s="36" t="s">
        <v>1656</v>
      </c>
      <c r="C304" s="37" t="s">
        <v>1657</v>
      </c>
      <c r="D304" s="38">
        <v>2292</v>
      </c>
      <c r="E304" s="39"/>
    </row>
    <row r="305" spans="1:5" ht="12.75">
      <c r="A305" s="35">
        <f t="shared" si="4"/>
        <v>293</v>
      </c>
      <c r="B305" s="36" t="s">
        <v>1658</v>
      </c>
      <c r="C305" s="37" t="s">
        <v>1659</v>
      </c>
      <c r="D305" s="38">
        <v>2293</v>
      </c>
      <c r="E305" s="39"/>
    </row>
    <row r="306" spans="1:5" ht="12.75">
      <c r="A306" s="35">
        <f t="shared" si="4"/>
        <v>294</v>
      </c>
      <c r="B306" s="36" t="s">
        <v>1660</v>
      </c>
      <c r="C306" s="37" t="s">
        <v>1661</v>
      </c>
      <c r="D306" s="38">
        <v>2294</v>
      </c>
      <c r="E306" s="39"/>
    </row>
    <row r="307" spans="1:5" ht="12.75">
      <c r="A307" s="35">
        <f t="shared" si="4"/>
        <v>295</v>
      </c>
      <c r="B307" s="36" t="s">
        <v>1662</v>
      </c>
      <c r="C307" s="37" t="s">
        <v>1663</v>
      </c>
      <c r="D307" s="38">
        <v>2295</v>
      </c>
      <c r="E307" s="39"/>
    </row>
    <row r="308" spans="1:5" ht="12.75">
      <c r="A308" s="35">
        <f t="shared" si="4"/>
        <v>296</v>
      </c>
      <c r="B308" s="36" t="s">
        <v>1664</v>
      </c>
      <c r="C308" s="37" t="s">
        <v>1665</v>
      </c>
      <c r="D308" s="38">
        <v>2296</v>
      </c>
      <c r="E308" s="39"/>
    </row>
    <row r="309" spans="1:5" ht="12.75">
      <c r="A309" s="35">
        <f t="shared" si="4"/>
        <v>297</v>
      </c>
      <c r="B309" s="36" t="s">
        <v>1666</v>
      </c>
      <c r="C309" s="37" t="s">
        <v>1667</v>
      </c>
      <c r="D309" s="38">
        <v>2297</v>
      </c>
      <c r="E309" s="39"/>
    </row>
    <row r="310" spans="1:5" ht="12.75">
      <c r="A310" s="35">
        <f t="shared" si="4"/>
        <v>298</v>
      </c>
      <c r="B310" s="36" t="s">
        <v>1668</v>
      </c>
      <c r="C310" s="37" t="s">
        <v>1669</v>
      </c>
      <c r="D310" s="38">
        <v>2298</v>
      </c>
      <c r="E310" s="39"/>
    </row>
    <row r="311" spans="1:5" ht="12.75">
      <c r="A311" s="35">
        <f t="shared" si="4"/>
        <v>299</v>
      </c>
      <c r="B311" s="36" t="s">
        <v>1670</v>
      </c>
      <c r="C311" s="37" t="s">
        <v>1671</v>
      </c>
      <c r="D311" s="38">
        <v>2299</v>
      </c>
      <c r="E311" s="39"/>
    </row>
    <row r="312" spans="1:5" ht="12.75">
      <c r="A312" s="35">
        <f t="shared" si="4"/>
        <v>300</v>
      </c>
      <c r="B312" s="36" t="s">
        <v>1672</v>
      </c>
      <c r="C312" s="37" t="s">
        <v>1673</v>
      </c>
      <c r="D312" s="38">
        <v>2300</v>
      </c>
      <c r="E312" s="39"/>
    </row>
    <row r="313" spans="1:5" ht="12.75">
      <c r="A313" s="35">
        <f t="shared" si="4"/>
        <v>301</v>
      </c>
      <c r="B313" s="36" t="s">
        <v>1674</v>
      </c>
      <c r="C313" s="37" t="s">
        <v>1675</v>
      </c>
      <c r="D313" s="38">
        <v>2301</v>
      </c>
      <c r="E313" s="39"/>
    </row>
    <row r="314" spans="1:5" ht="12.75">
      <c r="A314" s="35">
        <f t="shared" si="4"/>
        <v>302</v>
      </c>
      <c r="B314" s="36" t="s">
        <v>1676</v>
      </c>
      <c r="C314" s="37" t="s">
        <v>1677</v>
      </c>
      <c r="D314" s="38">
        <v>2302</v>
      </c>
      <c r="E314" s="39"/>
    </row>
    <row r="315" spans="1:5" ht="12.75">
      <c r="A315" s="35">
        <f t="shared" si="4"/>
        <v>303</v>
      </c>
      <c r="B315" s="36" t="s">
        <v>1678</v>
      </c>
      <c r="C315" s="37" t="s">
        <v>1679</v>
      </c>
      <c r="D315" s="38">
        <v>2303</v>
      </c>
      <c r="E315" s="39"/>
    </row>
    <row r="316" spans="1:5" ht="12.75">
      <c r="A316" s="35">
        <f t="shared" si="4"/>
        <v>304</v>
      </c>
      <c r="B316" s="36" t="s">
        <v>1680</v>
      </c>
      <c r="C316" s="37" t="s">
        <v>1681</v>
      </c>
      <c r="D316" s="38">
        <v>2304</v>
      </c>
      <c r="E316" s="39"/>
    </row>
    <row r="317" spans="1:5" ht="12.75">
      <c r="A317" s="35">
        <f t="shared" si="4"/>
        <v>305</v>
      </c>
      <c r="B317" s="36" t="s">
        <v>1682</v>
      </c>
      <c r="C317" s="37" t="s">
        <v>1683</v>
      </c>
      <c r="D317" s="38">
        <v>2305</v>
      </c>
      <c r="E317" s="39"/>
    </row>
    <row r="318" spans="1:5" ht="12.75">
      <c r="A318" s="35">
        <f t="shared" si="4"/>
        <v>306</v>
      </c>
      <c r="B318" s="36" t="s">
        <v>1684</v>
      </c>
      <c r="C318" s="37" t="s">
        <v>1685</v>
      </c>
      <c r="D318" s="38">
        <v>2306</v>
      </c>
      <c r="E318" s="39"/>
    </row>
    <row r="319" spans="1:5" ht="12.75">
      <c r="A319" s="35">
        <f t="shared" si="4"/>
        <v>307</v>
      </c>
      <c r="B319" s="36" t="s">
        <v>1686</v>
      </c>
      <c r="C319" s="37" t="s">
        <v>1687</v>
      </c>
      <c r="D319" s="38">
        <v>2307</v>
      </c>
      <c r="E319" s="39"/>
    </row>
    <row r="320" spans="1:5" ht="12.75">
      <c r="A320" s="35">
        <f t="shared" si="4"/>
        <v>308</v>
      </c>
      <c r="B320" s="36" t="s">
        <v>1688</v>
      </c>
      <c r="C320" s="37" t="s">
        <v>1689</v>
      </c>
      <c r="D320" s="38">
        <v>2308</v>
      </c>
      <c r="E320" s="39"/>
    </row>
    <row r="321" spans="1:5" ht="12.75">
      <c r="A321" s="35">
        <f t="shared" si="4"/>
        <v>309</v>
      </c>
      <c r="B321" s="36" t="s">
        <v>1690</v>
      </c>
      <c r="C321" s="37" t="s">
        <v>1691</v>
      </c>
      <c r="D321" s="38">
        <v>2309</v>
      </c>
      <c r="E321" s="39"/>
    </row>
    <row r="322" spans="1:5" ht="25.5">
      <c r="A322" s="35">
        <f t="shared" si="4"/>
        <v>310</v>
      </c>
      <c r="B322" s="36" t="s">
        <v>1692</v>
      </c>
      <c r="C322" s="37" t="s">
        <v>1693</v>
      </c>
      <c r="D322" s="38">
        <v>2310</v>
      </c>
      <c r="E322" s="39"/>
    </row>
    <row r="323" spans="1:5" ht="12.75">
      <c r="A323" s="35">
        <f t="shared" si="4"/>
        <v>311</v>
      </c>
      <c r="B323" s="36" t="s">
        <v>1694</v>
      </c>
      <c r="C323" s="37" t="s">
        <v>1695</v>
      </c>
      <c r="D323" s="38">
        <v>2311</v>
      </c>
      <c r="E323" s="39"/>
    </row>
    <row r="324" spans="1:5" ht="12.75">
      <c r="A324" s="35">
        <f t="shared" si="4"/>
        <v>312</v>
      </c>
      <c r="B324" s="36" t="s">
        <v>1696</v>
      </c>
      <c r="C324" s="37" t="s">
        <v>1697</v>
      </c>
      <c r="D324" s="38">
        <v>2312</v>
      </c>
      <c r="E324" s="39"/>
    </row>
    <row r="325" spans="1:5" ht="12.75">
      <c r="A325" s="35">
        <f t="shared" si="4"/>
        <v>313</v>
      </c>
      <c r="B325" s="36" t="s">
        <v>1698</v>
      </c>
      <c r="C325" s="37" t="s">
        <v>1699</v>
      </c>
      <c r="D325" s="38">
        <v>2313</v>
      </c>
      <c r="E325" s="39"/>
    </row>
    <row r="326" spans="1:5" ht="12.75">
      <c r="A326" s="35">
        <f t="shared" si="4"/>
        <v>314</v>
      </c>
      <c r="B326" s="36" t="s">
        <v>1700</v>
      </c>
      <c r="C326" s="37" t="s">
        <v>1701</v>
      </c>
      <c r="D326" s="38">
        <v>2314</v>
      </c>
      <c r="E326" s="39"/>
    </row>
    <row r="327" spans="1:5" ht="25.5">
      <c r="A327" s="35">
        <f t="shared" si="4"/>
        <v>315</v>
      </c>
      <c r="B327" s="36" t="s">
        <v>1702</v>
      </c>
      <c r="C327" s="37" t="s">
        <v>1703</v>
      </c>
      <c r="D327" s="38">
        <v>2315</v>
      </c>
      <c r="E327" s="39"/>
    </row>
    <row r="328" spans="1:5" ht="12.75">
      <c r="A328" s="35">
        <f t="shared" si="4"/>
        <v>316</v>
      </c>
      <c r="B328" s="36" t="s">
        <v>1704</v>
      </c>
      <c r="C328" s="37" t="s">
        <v>1705</v>
      </c>
      <c r="D328" s="38">
        <v>2316</v>
      </c>
      <c r="E328" s="39"/>
    </row>
    <row r="329" spans="1:5" ht="12.75">
      <c r="A329" s="35">
        <f t="shared" si="4"/>
        <v>317</v>
      </c>
      <c r="B329" s="36" t="s">
        <v>1706</v>
      </c>
      <c r="C329" s="37" t="s">
        <v>1707</v>
      </c>
      <c r="D329" s="38">
        <v>2317</v>
      </c>
      <c r="E329" s="39"/>
    </row>
    <row r="330" spans="1:5" ht="12.75">
      <c r="A330" s="35">
        <f t="shared" si="4"/>
        <v>318</v>
      </c>
      <c r="B330" s="36" t="s">
        <v>1708</v>
      </c>
      <c r="C330" s="37" t="s">
        <v>1709</v>
      </c>
      <c r="D330" s="38">
        <v>2318</v>
      </c>
      <c r="E330" s="39"/>
    </row>
    <row r="331" spans="1:5" ht="12.75">
      <c r="A331" s="35">
        <f t="shared" si="4"/>
        <v>319</v>
      </c>
      <c r="B331" s="36" t="s">
        <v>1710</v>
      </c>
      <c r="C331" s="37" t="s">
        <v>1711</v>
      </c>
      <c r="D331" s="38">
        <v>2319</v>
      </c>
      <c r="E331" s="39"/>
    </row>
    <row r="332" spans="1:5" ht="12.75">
      <c r="A332" s="35">
        <f t="shared" si="4"/>
        <v>320</v>
      </c>
      <c r="B332" s="36" t="s">
        <v>1712</v>
      </c>
      <c r="C332" s="37" t="s">
        <v>1713</v>
      </c>
      <c r="D332" s="38">
        <v>2320</v>
      </c>
      <c r="E332" s="39"/>
    </row>
    <row r="333" spans="1:5" ht="12.75">
      <c r="A333" s="35">
        <f t="shared" si="4"/>
        <v>321</v>
      </c>
      <c r="B333" s="36" t="s">
        <v>1714</v>
      </c>
      <c r="C333" s="37" t="s">
        <v>584</v>
      </c>
      <c r="D333" s="38">
        <v>2321</v>
      </c>
      <c r="E333" s="39"/>
    </row>
    <row r="334" spans="1:5" ht="12.75">
      <c r="A334" s="35">
        <f t="shared" si="4"/>
        <v>322</v>
      </c>
      <c r="B334" s="36" t="s">
        <v>585</v>
      </c>
      <c r="C334" s="37" t="s">
        <v>586</v>
      </c>
      <c r="D334" s="38">
        <v>2322</v>
      </c>
      <c r="E334" s="39"/>
    </row>
    <row r="335" spans="1:5" ht="25.5">
      <c r="A335" s="35">
        <f aca="true" t="shared" si="5" ref="A335:A398">A334+1</f>
        <v>323</v>
      </c>
      <c r="B335" s="36" t="s">
        <v>587</v>
      </c>
      <c r="C335" s="37" t="s">
        <v>588</v>
      </c>
      <c r="D335" s="38">
        <v>2323</v>
      </c>
      <c r="E335" s="39"/>
    </row>
    <row r="336" spans="1:5" ht="12.75">
      <c r="A336" s="35">
        <f t="shared" si="5"/>
        <v>324</v>
      </c>
      <c r="B336" s="36" t="s">
        <v>589</v>
      </c>
      <c r="C336" s="37" t="s">
        <v>1644</v>
      </c>
      <c r="D336" s="38">
        <v>2324</v>
      </c>
      <c r="E336" s="39"/>
    </row>
    <row r="337" spans="1:5" ht="12.75">
      <c r="A337" s="35">
        <f t="shared" si="5"/>
        <v>325</v>
      </c>
      <c r="B337" s="36" t="s">
        <v>1645</v>
      </c>
      <c r="C337" s="37" t="s">
        <v>1646</v>
      </c>
      <c r="D337" s="38">
        <v>2325</v>
      </c>
      <c r="E337" s="39"/>
    </row>
    <row r="338" spans="1:5" ht="12.75">
      <c r="A338" s="35">
        <f t="shared" si="5"/>
        <v>326</v>
      </c>
      <c r="B338" s="36" t="s">
        <v>1647</v>
      </c>
      <c r="C338" s="37" t="s">
        <v>667</v>
      </c>
      <c r="D338" s="38">
        <v>2326</v>
      </c>
      <c r="E338" s="39"/>
    </row>
    <row r="339" spans="1:5" ht="12.75">
      <c r="A339" s="35">
        <f t="shared" si="5"/>
        <v>327</v>
      </c>
      <c r="B339" s="36" t="s">
        <v>668</v>
      </c>
      <c r="C339" s="37" t="s">
        <v>669</v>
      </c>
      <c r="D339" s="38">
        <v>2327</v>
      </c>
      <c r="E339" s="39"/>
    </row>
    <row r="340" spans="1:5" ht="12.75">
      <c r="A340" s="35">
        <f t="shared" si="5"/>
        <v>328</v>
      </c>
      <c r="B340" s="36" t="s">
        <v>670</v>
      </c>
      <c r="C340" s="37" t="s">
        <v>671</v>
      </c>
      <c r="D340" s="38">
        <v>2328</v>
      </c>
      <c r="E340" s="39"/>
    </row>
    <row r="341" spans="1:5" ht="25.5">
      <c r="A341" s="35">
        <f t="shared" si="5"/>
        <v>329</v>
      </c>
      <c r="B341" s="36" t="s">
        <v>672</v>
      </c>
      <c r="C341" s="37" t="s">
        <v>673</v>
      </c>
      <c r="D341" s="38">
        <v>2329</v>
      </c>
      <c r="E341" s="39"/>
    </row>
    <row r="342" spans="1:5" ht="25.5">
      <c r="A342" s="35">
        <f t="shared" si="5"/>
        <v>330</v>
      </c>
      <c r="B342" s="36" t="s">
        <v>674</v>
      </c>
      <c r="C342" s="37" t="s">
        <v>675</v>
      </c>
      <c r="D342" s="38">
        <v>2330</v>
      </c>
      <c r="E342" s="39"/>
    </row>
    <row r="343" spans="1:5" ht="25.5">
      <c r="A343" s="35">
        <f t="shared" si="5"/>
        <v>331</v>
      </c>
      <c r="B343" s="36" t="s">
        <v>676</v>
      </c>
      <c r="C343" s="37" t="s">
        <v>677</v>
      </c>
      <c r="D343" s="38">
        <v>2331</v>
      </c>
      <c r="E343" s="39"/>
    </row>
    <row r="344" spans="1:5" ht="25.5">
      <c r="A344" s="35">
        <f t="shared" si="5"/>
        <v>332</v>
      </c>
      <c r="B344" s="36" t="s">
        <v>678</v>
      </c>
      <c r="C344" s="37" t="s">
        <v>679</v>
      </c>
      <c r="D344" s="38">
        <v>2332</v>
      </c>
      <c r="E344" s="39"/>
    </row>
    <row r="345" spans="1:5" ht="25.5">
      <c r="A345" s="35">
        <f t="shared" si="5"/>
        <v>333</v>
      </c>
      <c r="B345" s="36" t="s">
        <v>680</v>
      </c>
      <c r="C345" s="37" t="s">
        <v>681</v>
      </c>
      <c r="D345" s="38">
        <v>2333</v>
      </c>
      <c r="E345" s="39"/>
    </row>
    <row r="346" spans="1:5" ht="25.5">
      <c r="A346" s="35">
        <f t="shared" si="5"/>
        <v>334</v>
      </c>
      <c r="B346" s="36" t="s">
        <v>682</v>
      </c>
      <c r="C346" s="37" t="s">
        <v>683</v>
      </c>
      <c r="D346" s="38">
        <v>2334</v>
      </c>
      <c r="E346" s="39"/>
    </row>
    <row r="347" spans="1:5" ht="25.5">
      <c r="A347" s="35">
        <f t="shared" si="5"/>
        <v>335</v>
      </c>
      <c r="B347" s="36" t="s">
        <v>684</v>
      </c>
      <c r="C347" s="37" t="s">
        <v>685</v>
      </c>
      <c r="D347" s="38">
        <v>2335</v>
      </c>
      <c r="E347" s="39"/>
    </row>
    <row r="348" spans="1:5" ht="12.75">
      <c r="A348" s="35">
        <f t="shared" si="5"/>
        <v>336</v>
      </c>
      <c r="B348" s="36" t="s">
        <v>686</v>
      </c>
      <c r="C348" s="37" t="s">
        <v>687</v>
      </c>
      <c r="D348" s="38">
        <v>2336</v>
      </c>
      <c r="E348" s="39"/>
    </row>
    <row r="349" spans="1:5" ht="25.5">
      <c r="A349" s="35">
        <f t="shared" si="5"/>
        <v>337</v>
      </c>
      <c r="B349" s="36" t="s">
        <v>688</v>
      </c>
      <c r="C349" s="37" t="s">
        <v>689</v>
      </c>
      <c r="D349" s="38">
        <v>2337</v>
      </c>
      <c r="E349" s="39"/>
    </row>
    <row r="350" spans="1:5" ht="12.75">
      <c r="A350" s="35">
        <f t="shared" si="5"/>
        <v>338</v>
      </c>
      <c r="B350" s="36" t="s">
        <v>690</v>
      </c>
      <c r="C350" s="37" t="s">
        <v>691</v>
      </c>
      <c r="D350" s="38">
        <v>2338</v>
      </c>
      <c r="E350" s="39"/>
    </row>
    <row r="351" spans="1:5" ht="25.5">
      <c r="A351" s="35">
        <f t="shared" si="5"/>
        <v>339</v>
      </c>
      <c r="B351" s="36" t="s">
        <v>692</v>
      </c>
      <c r="C351" s="37" t="s">
        <v>693</v>
      </c>
      <c r="D351" s="38">
        <v>2339</v>
      </c>
      <c r="E351" s="39"/>
    </row>
    <row r="352" spans="1:5" ht="12.75">
      <c r="A352" s="35">
        <f t="shared" si="5"/>
        <v>340</v>
      </c>
      <c r="B352" s="36" t="s">
        <v>694</v>
      </c>
      <c r="C352" s="37" t="s">
        <v>695</v>
      </c>
      <c r="D352" s="38">
        <v>2340</v>
      </c>
      <c r="E352" s="39"/>
    </row>
    <row r="353" spans="1:5" ht="12.75">
      <c r="A353" s="35">
        <f t="shared" si="5"/>
        <v>341</v>
      </c>
      <c r="B353" s="36" t="s">
        <v>696</v>
      </c>
      <c r="C353" s="37" t="s">
        <v>697</v>
      </c>
      <c r="D353" s="38">
        <v>2341</v>
      </c>
      <c r="E353" s="39"/>
    </row>
    <row r="354" spans="1:5" ht="12.75">
      <c r="A354" s="35">
        <f t="shared" si="5"/>
        <v>342</v>
      </c>
      <c r="B354" s="36" t="s">
        <v>698</v>
      </c>
      <c r="C354" s="37" t="s">
        <v>699</v>
      </c>
      <c r="D354" s="38">
        <v>2342</v>
      </c>
      <c r="E354" s="39"/>
    </row>
    <row r="355" spans="1:5" ht="12.75">
      <c r="A355" s="35">
        <f t="shared" si="5"/>
        <v>343</v>
      </c>
      <c r="B355" s="36" t="s">
        <v>700</v>
      </c>
      <c r="C355" s="37" t="s">
        <v>701</v>
      </c>
      <c r="D355" s="38">
        <v>2343</v>
      </c>
      <c r="E355" s="39"/>
    </row>
    <row r="356" spans="1:5" ht="12.75">
      <c r="A356" s="35">
        <f t="shared" si="5"/>
        <v>344</v>
      </c>
      <c r="B356" s="36" t="s">
        <v>702</v>
      </c>
      <c r="C356" s="37" t="s">
        <v>703</v>
      </c>
      <c r="D356" s="38">
        <v>2344</v>
      </c>
      <c r="E356" s="39"/>
    </row>
    <row r="357" spans="1:5" ht="25.5">
      <c r="A357" s="35">
        <f t="shared" si="5"/>
        <v>345</v>
      </c>
      <c r="B357" s="36" t="s">
        <v>704</v>
      </c>
      <c r="C357" s="37" t="s">
        <v>705</v>
      </c>
      <c r="D357" s="38">
        <v>2345</v>
      </c>
      <c r="E357" s="39"/>
    </row>
    <row r="358" spans="1:5" ht="12.75">
      <c r="A358" s="35">
        <f t="shared" si="5"/>
        <v>346</v>
      </c>
      <c r="B358" s="36" t="s">
        <v>706</v>
      </c>
      <c r="C358" s="37" t="s">
        <v>707</v>
      </c>
      <c r="D358" s="38">
        <v>2346</v>
      </c>
      <c r="E358" s="39"/>
    </row>
    <row r="359" spans="1:5" ht="12.75">
      <c r="A359" s="35">
        <f t="shared" si="5"/>
        <v>347</v>
      </c>
      <c r="B359" s="36" t="s">
        <v>708</v>
      </c>
      <c r="C359" s="37" t="s">
        <v>709</v>
      </c>
      <c r="D359" s="38">
        <v>2347</v>
      </c>
      <c r="E359" s="39"/>
    </row>
    <row r="360" spans="1:5" ht="12.75">
      <c r="A360" s="35">
        <f t="shared" si="5"/>
        <v>348</v>
      </c>
      <c r="B360" s="36" t="s">
        <v>710</v>
      </c>
      <c r="C360" s="37" t="s">
        <v>711</v>
      </c>
      <c r="D360" s="38">
        <v>2348</v>
      </c>
      <c r="E360" s="39"/>
    </row>
    <row r="361" spans="1:5" ht="12.75">
      <c r="A361" s="35">
        <f t="shared" si="5"/>
        <v>349</v>
      </c>
      <c r="B361" s="36" t="s">
        <v>712</v>
      </c>
      <c r="C361" s="37" t="s">
        <v>713</v>
      </c>
      <c r="D361" s="38">
        <v>2349</v>
      </c>
      <c r="E361" s="39"/>
    </row>
    <row r="362" spans="1:5" ht="25.5">
      <c r="A362" s="35">
        <f t="shared" si="5"/>
        <v>350</v>
      </c>
      <c r="B362" s="36" t="s">
        <v>714</v>
      </c>
      <c r="C362" s="37" t="s">
        <v>715</v>
      </c>
      <c r="D362" s="38">
        <v>2350</v>
      </c>
      <c r="E362" s="39"/>
    </row>
    <row r="363" spans="1:5" ht="25.5">
      <c r="A363" s="35">
        <f t="shared" si="5"/>
        <v>351</v>
      </c>
      <c r="B363" s="36" t="s">
        <v>716</v>
      </c>
      <c r="C363" s="37" t="s">
        <v>628</v>
      </c>
      <c r="D363" s="38">
        <v>2351</v>
      </c>
      <c r="E363" s="39"/>
    </row>
    <row r="364" spans="1:5" ht="12.75">
      <c r="A364" s="35">
        <f t="shared" si="5"/>
        <v>352</v>
      </c>
      <c r="B364" s="36" t="s">
        <v>629</v>
      </c>
      <c r="C364" s="37" t="s">
        <v>630</v>
      </c>
      <c r="D364" s="38">
        <v>2352</v>
      </c>
      <c r="E364" s="39"/>
    </row>
    <row r="365" spans="1:5" ht="12.75">
      <c r="A365" s="35">
        <f t="shared" si="5"/>
        <v>353</v>
      </c>
      <c r="B365" s="36" t="s">
        <v>631</v>
      </c>
      <c r="C365" s="37" t="s">
        <v>632</v>
      </c>
      <c r="D365" s="38">
        <v>2353</v>
      </c>
      <c r="E365" s="39"/>
    </row>
    <row r="366" spans="1:5" ht="12.75">
      <c r="A366" s="35">
        <f t="shared" si="5"/>
        <v>354</v>
      </c>
      <c r="B366" s="36" t="s">
        <v>633</v>
      </c>
      <c r="C366" s="37" t="s">
        <v>634</v>
      </c>
      <c r="D366" s="38">
        <v>2354</v>
      </c>
      <c r="E366" s="39"/>
    </row>
    <row r="367" spans="1:5" ht="25.5">
      <c r="A367" s="35">
        <f t="shared" si="5"/>
        <v>355</v>
      </c>
      <c r="B367" s="36" t="s">
        <v>635</v>
      </c>
      <c r="C367" s="37" t="s">
        <v>636</v>
      </c>
      <c r="D367" s="38">
        <v>2355</v>
      </c>
      <c r="E367" s="39"/>
    </row>
    <row r="368" spans="1:5" ht="12.75">
      <c r="A368" s="35">
        <f t="shared" si="5"/>
        <v>356</v>
      </c>
      <c r="B368" s="36" t="s">
        <v>637</v>
      </c>
      <c r="C368" s="37" t="s">
        <v>638</v>
      </c>
      <c r="D368" s="38">
        <v>2356</v>
      </c>
      <c r="E368" s="39"/>
    </row>
    <row r="369" spans="1:5" ht="12.75">
      <c r="A369" s="35">
        <f t="shared" si="5"/>
        <v>357</v>
      </c>
      <c r="B369" s="36" t="s">
        <v>639</v>
      </c>
      <c r="C369" s="37" t="s">
        <v>640</v>
      </c>
      <c r="D369" s="38">
        <v>2357</v>
      </c>
      <c r="E369" s="39"/>
    </row>
    <row r="370" spans="1:5" ht="25.5">
      <c r="A370" s="35">
        <f t="shared" si="5"/>
        <v>358</v>
      </c>
      <c r="B370" s="36" t="s">
        <v>641</v>
      </c>
      <c r="C370" s="37" t="s">
        <v>642</v>
      </c>
      <c r="D370" s="38">
        <v>2358</v>
      </c>
      <c r="E370" s="39"/>
    </row>
    <row r="371" spans="1:5" ht="12.75">
      <c r="A371" s="35">
        <f t="shared" si="5"/>
        <v>359</v>
      </c>
      <c r="B371" s="36" t="s">
        <v>643</v>
      </c>
      <c r="C371" s="37" t="s">
        <v>644</v>
      </c>
      <c r="D371" s="38">
        <v>2359</v>
      </c>
      <c r="E371" s="39"/>
    </row>
    <row r="372" spans="1:5" ht="12.75">
      <c r="A372" s="35">
        <f t="shared" si="5"/>
        <v>360</v>
      </c>
      <c r="B372" s="36" t="s">
        <v>645</v>
      </c>
      <c r="C372" s="37" t="s">
        <v>646</v>
      </c>
      <c r="D372" s="38">
        <v>2360</v>
      </c>
      <c r="E372" s="39"/>
    </row>
    <row r="373" spans="1:5" ht="25.5">
      <c r="A373" s="35">
        <f t="shared" si="5"/>
        <v>361</v>
      </c>
      <c r="B373" s="36" t="s">
        <v>647</v>
      </c>
      <c r="C373" s="37" t="s">
        <v>648</v>
      </c>
      <c r="D373" s="38">
        <v>2361</v>
      </c>
      <c r="E373" s="39"/>
    </row>
    <row r="374" spans="1:5" ht="25.5">
      <c r="A374" s="35">
        <f t="shared" si="5"/>
        <v>362</v>
      </c>
      <c r="B374" s="36" t="s">
        <v>649</v>
      </c>
      <c r="C374" s="37" t="s">
        <v>650</v>
      </c>
      <c r="D374" s="38">
        <v>2362</v>
      </c>
      <c r="E374" s="39"/>
    </row>
    <row r="375" spans="1:5" ht="12.75">
      <c r="A375" s="35">
        <f t="shared" si="5"/>
        <v>363</v>
      </c>
      <c r="B375" s="36" t="s">
        <v>651</v>
      </c>
      <c r="C375" s="37" t="s">
        <v>652</v>
      </c>
      <c r="D375" s="38">
        <v>2363</v>
      </c>
      <c r="E375" s="39"/>
    </row>
    <row r="376" spans="1:5" ht="12.75">
      <c r="A376" s="35">
        <f t="shared" si="5"/>
        <v>364</v>
      </c>
      <c r="B376" s="36" t="s">
        <v>653</v>
      </c>
      <c r="C376" s="37" t="s">
        <v>654</v>
      </c>
      <c r="D376" s="38">
        <v>2364</v>
      </c>
      <c r="E376" s="39"/>
    </row>
    <row r="377" spans="1:5" ht="25.5">
      <c r="A377" s="35">
        <f t="shared" si="5"/>
        <v>365</v>
      </c>
      <c r="B377" s="36" t="s">
        <v>655</v>
      </c>
      <c r="C377" s="37" t="s">
        <v>656</v>
      </c>
      <c r="D377" s="38">
        <v>2365</v>
      </c>
      <c r="E377" s="39"/>
    </row>
    <row r="378" spans="1:5" ht="25.5">
      <c r="A378" s="35">
        <f t="shared" si="5"/>
        <v>366</v>
      </c>
      <c r="B378" s="36" t="s">
        <v>657</v>
      </c>
      <c r="C378" s="37" t="s">
        <v>658</v>
      </c>
      <c r="D378" s="38">
        <v>2366</v>
      </c>
      <c r="E378" s="39"/>
    </row>
    <row r="379" spans="1:5" ht="12.75">
      <c r="A379" s="35">
        <f t="shared" si="5"/>
        <v>367</v>
      </c>
      <c r="B379" s="36" t="s">
        <v>659</v>
      </c>
      <c r="C379" s="37" t="s">
        <v>660</v>
      </c>
      <c r="D379" s="38">
        <v>2367</v>
      </c>
      <c r="E379" s="39"/>
    </row>
    <row r="380" spans="1:5" ht="12.75">
      <c r="A380" s="35">
        <f t="shared" si="5"/>
        <v>368</v>
      </c>
      <c r="B380" s="36" t="s">
        <v>661</v>
      </c>
      <c r="C380" s="37" t="s">
        <v>1813</v>
      </c>
      <c r="D380" s="38">
        <v>2368</v>
      </c>
      <c r="E380" s="39"/>
    </row>
    <row r="381" spans="1:5" ht="12.75">
      <c r="A381" s="35">
        <f t="shared" si="5"/>
        <v>369</v>
      </c>
      <c r="B381" s="36" t="s">
        <v>1814</v>
      </c>
      <c r="C381" s="37" t="s">
        <v>1815</v>
      </c>
      <c r="D381" s="38">
        <v>2369</v>
      </c>
      <c r="E381" s="39"/>
    </row>
    <row r="382" spans="1:5" ht="25.5">
      <c r="A382" s="35">
        <f t="shared" si="5"/>
        <v>370</v>
      </c>
      <c r="B382" s="36" t="s">
        <v>1816</v>
      </c>
      <c r="C382" s="37" t="s">
        <v>1817</v>
      </c>
      <c r="D382" s="38">
        <v>2370</v>
      </c>
      <c r="E382" s="39"/>
    </row>
    <row r="383" spans="1:5" ht="12.75">
      <c r="A383" s="35">
        <f t="shared" si="5"/>
        <v>371</v>
      </c>
      <c r="B383" s="36" t="s">
        <v>1818</v>
      </c>
      <c r="C383" s="37" t="s">
        <v>1819</v>
      </c>
      <c r="D383" s="38">
        <v>2371</v>
      </c>
      <c r="E383" s="39"/>
    </row>
    <row r="384" spans="1:5" ht="25.5">
      <c r="A384" s="35">
        <f t="shared" si="5"/>
        <v>372</v>
      </c>
      <c r="B384" s="36" t="s">
        <v>1820</v>
      </c>
      <c r="C384" s="37" t="s">
        <v>1821</v>
      </c>
      <c r="D384" s="38">
        <v>2372</v>
      </c>
      <c r="E384" s="39"/>
    </row>
    <row r="385" spans="1:5" ht="25.5">
      <c r="A385" s="35">
        <f t="shared" si="5"/>
        <v>373</v>
      </c>
      <c r="B385" s="36" t="s">
        <v>1822</v>
      </c>
      <c r="C385" s="37" t="s">
        <v>1823</v>
      </c>
      <c r="D385" s="38">
        <v>2373</v>
      </c>
      <c r="E385" s="39"/>
    </row>
    <row r="386" spans="1:5" ht="12.75">
      <c r="A386" s="35">
        <f t="shared" si="5"/>
        <v>374</v>
      </c>
      <c r="B386" s="36" t="s">
        <v>1824</v>
      </c>
      <c r="C386" s="37" t="s">
        <v>1825</v>
      </c>
      <c r="D386" s="38">
        <v>2374</v>
      </c>
      <c r="E386" s="39"/>
    </row>
    <row r="387" spans="1:5" ht="12.75">
      <c r="A387" s="35">
        <f t="shared" si="5"/>
        <v>375</v>
      </c>
      <c r="B387" s="36" t="s">
        <v>1826</v>
      </c>
      <c r="C387" s="37" t="s">
        <v>1827</v>
      </c>
      <c r="D387" s="38">
        <v>2375</v>
      </c>
      <c r="E387" s="39"/>
    </row>
    <row r="388" spans="1:5" ht="12.75">
      <c r="A388" s="35">
        <f t="shared" si="5"/>
        <v>376</v>
      </c>
      <c r="B388" s="36" t="s">
        <v>1828</v>
      </c>
      <c r="C388" s="37" t="s">
        <v>1829</v>
      </c>
      <c r="D388" s="38">
        <v>2376</v>
      </c>
      <c r="E388" s="39"/>
    </row>
    <row r="389" spans="1:5" ht="12.75">
      <c r="A389" s="35">
        <f t="shared" si="5"/>
        <v>377</v>
      </c>
      <c r="B389" s="36" t="s">
        <v>1830</v>
      </c>
      <c r="C389" s="37" t="s">
        <v>1831</v>
      </c>
      <c r="D389" s="38">
        <v>2377</v>
      </c>
      <c r="E389" s="39"/>
    </row>
    <row r="390" spans="1:5" ht="25.5">
      <c r="A390" s="35">
        <f t="shared" si="5"/>
        <v>378</v>
      </c>
      <c r="B390" s="36" t="s">
        <v>1832</v>
      </c>
      <c r="C390" s="37" t="s">
        <v>1833</v>
      </c>
      <c r="D390" s="38">
        <v>2378</v>
      </c>
      <c r="E390" s="39"/>
    </row>
    <row r="391" spans="1:5" ht="12.75">
      <c r="A391" s="35">
        <f t="shared" si="5"/>
        <v>379</v>
      </c>
      <c r="B391" s="36" t="s">
        <v>1834</v>
      </c>
      <c r="C391" s="37" t="s">
        <v>1835</v>
      </c>
      <c r="D391" s="38">
        <v>2379</v>
      </c>
      <c r="E391" s="39"/>
    </row>
    <row r="392" spans="1:5" ht="25.5">
      <c r="A392" s="35">
        <f t="shared" si="5"/>
        <v>380</v>
      </c>
      <c r="B392" s="36" t="s">
        <v>1836</v>
      </c>
      <c r="C392" s="37" t="s">
        <v>1837</v>
      </c>
      <c r="D392" s="38">
        <v>2380</v>
      </c>
      <c r="E392" s="39"/>
    </row>
    <row r="393" spans="1:5" ht="25.5">
      <c r="A393" s="35">
        <f t="shared" si="5"/>
        <v>381</v>
      </c>
      <c r="B393" s="36" t="s">
        <v>1838</v>
      </c>
      <c r="C393" s="37" t="s">
        <v>1839</v>
      </c>
      <c r="D393" s="38">
        <v>2381</v>
      </c>
      <c r="E393" s="39"/>
    </row>
    <row r="394" spans="1:5" ht="25.5">
      <c r="A394" s="35">
        <f t="shared" si="5"/>
        <v>382</v>
      </c>
      <c r="B394" s="36" t="s">
        <v>1840</v>
      </c>
      <c r="C394" s="37" t="s">
        <v>1841</v>
      </c>
      <c r="D394" s="38">
        <v>2382</v>
      </c>
      <c r="E394" s="39"/>
    </row>
    <row r="395" spans="1:5" ht="25.5">
      <c r="A395" s="35">
        <f t="shared" si="5"/>
        <v>383</v>
      </c>
      <c r="B395" s="36" t="s">
        <v>1842</v>
      </c>
      <c r="C395" s="37" t="s">
        <v>1843</v>
      </c>
      <c r="D395" s="38">
        <v>2383</v>
      </c>
      <c r="E395" s="39"/>
    </row>
    <row r="396" spans="1:5" ht="12.75">
      <c r="A396" s="35">
        <f t="shared" si="5"/>
        <v>384</v>
      </c>
      <c r="B396" s="36" t="s">
        <v>1844</v>
      </c>
      <c r="C396" s="37" t="s">
        <v>1845</v>
      </c>
      <c r="D396" s="38">
        <v>2384</v>
      </c>
      <c r="E396" s="39"/>
    </row>
    <row r="397" spans="1:5" ht="25.5">
      <c r="A397" s="35">
        <f t="shared" si="5"/>
        <v>385</v>
      </c>
      <c r="B397" s="36" t="s">
        <v>1846</v>
      </c>
      <c r="C397" s="37" t="s">
        <v>1847</v>
      </c>
      <c r="D397" s="38">
        <v>2385</v>
      </c>
      <c r="E397" s="39"/>
    </row>
    <row r="398" spans="1:5" ht="25.5">
      <c r="A398" s="35">
        <f t="shared" si="5"/>
        <v>386</v>
      </c>
      <c r="B398" s="36" t="s">
        <v>1848</v>
      </c>
      <c r="C398" s="37" t="s">
        <v>1849</v>
      </c>
      <c r="D398" s="38">
        <v>2386</v>
      </c>
      <c r="E398" s="39"/>
    </row>
    <row r="399" spans="1:5" ht="25.5">
      <c r="A399" s="35">
        <f aca="true" t="shared" si="6" ref="A399:A462">A398+1</f>
        <v>387</v>
      </c>
      <c r="B399" s="36" t="s">
        <v>1850</v>
      </c>
      <c r="C399" s="37" t="s">
        <v>1851</v>
      </c>
      <c r="D399" s="38">
        <v>2387</v>
      </c>
      <c r="E399" s="39"/>
    </row>
    <row r="400" spans="1:5" ht="25.5">
      <c r="A400" s="35">
        <f t="shared" si="6"/>
        <v>388</v>
      </c>
      <c r="B400" s="36" t="s">
        <v>1852</v>
      </c>
      <c r="C400" s="37" t="s">
        <v>1853</v>
      </c>
      <c r="D400" s="38">
        <v>2388</v>
      </c>
      <c r="E400" s="39"/>
    </row>
    <row r="401" spans="1:5" ht="25.5">
      <c r="A401" s="35">
        <f t="shared" si="6"/>
        <v>389</v>
      </c>
      <c r="B401" s="36" t="s">
        <v>1854</v>
      </c>
      <c r="C401" s="37" t="s">
        <v>1855</v>
      </c>
      <c r="D401" s="38">
        <v>2389</v>
      </c>
      <c r="E401" s="39"/>
    </row>
    <row r="402" spans="1:5" ht="25.5">
      <c r="A402" s="35">
        <f t="shared" si="6"/>
        <v>390</v>
      </c>
      <c r="B402" s="36" t="s">
        <v>1856</v>
      </c>
      <c r="C402" s="37" t="s">
        <v>1857</v>
      </c>
      <c r="D402" s="38">
        <v>2390</v>
      </c>
      <c r="E402" s="39"/>
    </row>
    <row r="403" spans="1:5" ht="12.75">
      <c r="A403" s="35">
        <f t="shared" si="6"/>
        <v>391</v>
      </c>
      <c r="B403" s="36" t="s">
        <v>1858</v>
      </c>
      <c r="C403" s="37" t="s">
        <v>1859</v>
      </c>
      <c r="D403" s="38">
        <v>2391</v>
      </c>
      <c r="E403" s="39"/>
    </row>
    <row r="404" spans="1:5" ht="25.5">
      <c r="A404" s="35">
        <f t="shared" si="6"/>
        <v>392</v>
      </c>
      <c r="B404" s="36" t="s">
        <v>1860</v>
      </c>
      <c r="C404" s="37" t="s">
        <v>1861</v>
      </c>
      <c r="D404" s="38">
        <v>2392</v>
      </c>
      <c r="E404" s="39"/>
    </row>
    <row r="405" spans="1:5" ht="25.5">
      <c r="A405" s="35">
        <f t="shared" si="6"/>
        <v>393</v>
      </c>
      <c r="B405" s="36" t="s">
        <v>1862</v>
      </c>
      <c r="C405" s="37" t="s">
        <v>1863</v>
      </c>
      <c r="D405" s="38">
        <v>2393</v>
      </c>
      <c r="E405" s="39"/>
    </row>
    <row r="406" spans="1:5" ht="25.5">
      <c r="A406" s="35">
        <f t="shared" si="6"/>
        <v>394</v>
      </c>
      <c r="B406" s="36" t="s">
        <v>1864</v>
      </c>
      <c r="C406" s="37" t="s">
        <v>1865</v>
      </c>
      <c r="D406" s="38">
        <v>2394</v>
      </c>
      <c r="E406" s="39"/>
    </row>
    <row r="407" spans="1:5" ht="25.5">
      <c r="A407" s="35">
        <f t="shared" si="6"/>
        <v>395</v>
      </c>
      <c r="B407" s="36" t="s">
        <v>1866</v>
      </c>
      <c r="C407" s="37" t="s">
        <v>1867</v>
      </c>
      <c r="D407" s="38">
        <v>2395</v>
      </c>
      <c r="E407" s="39"/>
    </row>
    <row r="408" spans="1:5" ht="12.75">
      <c r="A408" s="35">
        <f t="shared" si="6"/>
        <v>396</v>
      </c>
      <c r="B408" s="36" t="s">
        <v>1868</v>
      </c>
      <c r="C408" s="37" t="s">
        <v>1869</v>
      </c>
      <c r="D408" s="38">
        <v>2396</v>
      </c>
      <c r="E408" s="39"/>
    </row>
    <row r="409" spans="1:5" ht="25.5">
      <c r="A409" s="35">
        <f t="shared" si="6"/>
        <v>397</v>
      </c>
      <c r="B409" s="36" t="s">
        <v>1870</v>
      </c>
      <c r="C409" s="37" t="s">
        <v>1871</v>
      </c>
      <c r="D409" s="38">
        <v>2397</v>
      </c>
      <c r="E409" s="39"/>
    </row>
    <row r="410" spans="1:5" ht="25.5">
      <c r="A410" s="35">
        <f t="shared" si="6"/>
        <v>398</v>
      </c>
      <c r="B410" s="36" t="s">
        <v>1872</v>
      </c>
      <c r="C410" s="37" t="s">
        <v>1873</v>
      </c>
      <c r="D410" s="38">
        <v>2398</v>
      </c>
      <c r="E410" s="39"/>
    </row>
    <row r="411" spans="1:5" ht="25.5">
      <c r="A411" s="35">
        <f t="shared" si="6"/>
        <v>399</v>
      </c>
      <c r="B411" s="36" t="s">
        <v>1874</v>
      </c>
      <c r="C411" s="37" t="s">
        <v>1875</v>
      </c>
      <c r="D411" s="38">
        <v>2399</v>
      </c>
      <c r="E411" s="39"/>
    </row>
    <row r="412" spans="1:5" ht="25.5">
      <c r="A412" s="35">
        <f t="shared" si="6"/>
        <v>400</v>
      </c>
      <c r="B412" s="36" t="s">
        <v>1876</v>
      </c>
      <c r="C412" s="37" t="s">
        <v>1877</v>
      </c>
      <c r="D412" s="38">
        <v>2400</v>
      </c>
      <c r="E412" s="39"/>
    </row>
    <row r="413" spans="1:5" ht="12.75">
      <c r="A413" s="35">
        <f t="shared" si="6"/>
        <v>401</v>
      </c>
      <c r="B413" s="36" t="s">
        <v>1878</v>
      </c>
      <c r="C413" s="37" t="s">
        <v>1879</v>
      </c>
      <c r="D413" s="38">
        <v>2401</v>
      </c>
      <c r="E413" s="39"/>
    </row>
    <row r="414" spans="1:5" ht="25.5">
      <c r="A414" s="35">
        <f t="shared" si="6"/>
        <v>402</v>
      </c>
      <c r="B414" s="36" t="s">
        <v>1880</v>
      </c>
      <c r="C414" s="37" t="s">
        <v>1881</v>
      </c>
      <c r="D414" s="38">
        <v>2402</v>
      </c>
      <c r="E414" s="39"/>
    </row>
    <row r="415" spans="1:5" ht="12.75">
      <c r="A415" s="35">
        <f t="shared" si="6"/>
        <v>403</v>
      </c>
      <c r="B415" s="36" t="s">
        <v>1882</v>
      </c>
      <c r="C415" s="37" t="s">
        <v>1883</v>
      </c>
      <c r="D415" s="38">
        <v>2403</v>
      </c>
      <c r="E415" s="39"/>
    </row>
    <row r="416" spans="1:5" ht="25.5">
      <c r="A416" s="35">
        <f t="shared" si="6"/>
        <v>404</v>
      </c>
      <c r="B416" s="36" t="s">
        <v>1884</v>
      </c>
      <c r="C416" s="37" t="s">
        <v>1885</v>
      </c>
      <c r="D416" s="38">
        <v>2404</v>
      </c>
      <c r="E416" s="39"/>
    </row>
    <row r="417" spans="1:5" ht="25.5">
      <c r="A417" s="35">
        <f t="shared" si="6"/>
        <v>405</v>
      </c>
      <c r="B417" s="36" t="s">
        <v>1886</v>
      </c>
      <c r="C417" s="37" t="s">
        <v>1887</v>
      </c>
      <c r="D417" s="38">
        <v>2405</v>
      </c>
      <c r="E417" s="39"/>
    </row>
    <row r="418" spans="1:5" ht="25.5">
      <c r="A418" s="35">
        <f t="shared" si="6"/>
        <v>406</v>
      </c>
      <c r="B418" s="36" t="s">
        <v>1888</v>
      </c>
      <c r="C418" s="37" t="s">
        <v>1889</v>
      </c>
      <c r="D418" s="38">
        <v>2406</v>
      </c>
      <c r="E418" s="39"/>
    </row>
    <row r="419" spans="1:5" ht="25.5">
      <c r="A419" s="35">
        <f t="shared" si="6"/>
        <v>407</v>
      </c>
      <c r="B419" s="36" t="s">
        <v>1890</v>
      </c>
      <c r="C419" s="37" t="s">
        <v>1891</v>
      </c>
      <c r="D419" s="38">
        <v>2407</v>
      </c>
      <c r="E419" s="39"/>
    </row>
    <row r="420" spans="1:5" ht="25.5">
      <c r="A420" s="35">
        <f t="shared" si="6"/>
        <v>408</v>
      </c>
      <c r="B420" s="36" t="s">
        <v>1892</v>
      </c>
      <c r="C420" s="37" t="s">
        <v>1893</v>
      </c>
      <c r="D420" s="38">
        <v>2408</v>
      </c>
      <c r="E420" s="39"/>
    </row>
    <row r="421" spans="1:5" ht="25.5">
      <c r="A421" s="35">
        <f t="shared" si="6"/>
        <v>409</v>
      </c>
      <c r="B421" s="36" t="s">
        <v>1894</v>
      </c>
      <c r="C421" s="37" t="s">
        <v>1895</v>
      </c>
      <c r="D421" s="38">
        <v>2409</v>
      </c>
      <c r="E421" s="39"/>
    </row>
    <row r="422" spans="1:5" ht="25.5">
      <c r="A422" s="35">
        <f t="shared" si="6"/>
        <v>410</v>
      </c>
      <c r="B422" s="36" t="s">
        <v>1896</v>
      </c>
      <c r="C422" s="37" t="s">
        <v>1897</v>
      </c>
      <c r="D422" s="38">
        <v>2410</v>
      </c>
      <c r="E422" s="39"/>
    </row>
    <row r="423" spans="1:5" ht="12.75">
      <c r="A423" s="35">
        <f t="shared" si="6"/>
        <v>411</v>
      </c>
      <c r="B423" s="36" t="s">
        <v>1898</v>
      </c>
      <c r="C423" s="37" t="s">
        <v>1899</v>
      </c>
      <c r="D423" s="38">
        <v>2411</v>
      </c>
      <c r="E423" s="39"/>
    </row>
    <row r="424" spans="1:5" ht="12.75">
      <c r="A424" s="35">
        <f t="shared" si="6"/>
        <v>412</v>
      </c>
      <c r="B424" s="36" t="s">
        <v>1900</v>
      </c>
      <c r="C424" s="37" t="s">
        <v>1901</v>
      </c>
      <c r="D424" s="38">
        <v>2412</v>
      </c>
      <c r="E424" s="39"/>
    </row>
    <row r="425" spans="1:5" ht="12.75">
      <c r="A425" s="35">
        <f t="shared" si="6"/>
        <v>413</v>
      </c>
      <c r="B425" s="36" t="s">
        <v>1902</v>
      </c>
      <c r="C425" s="37" t="s">
        <v>1903</v>
      </c>
      <c r="D425" s="38">
        <v>2413</v>
      </c>
      <c r="E425" s="39"/>
    </row>
    <row r="426" spans="1:5" ht="12.75">
      <c r="A426" s="35">
        <f t="shared" si="6"/>
        <v>414</v>
      </c>
      <c r="B426" s="36" t="s">
        <v>1904</v>
      </c>
      <c r="C426" s="37" t="s">
        <v>1905</v>
      </c>
      <c r="D426" s="38">
        <v>2414</v>
      </c>
      <c r="E426" s="39"/>
    </row>
    <row r="427" spans="1:5" ht="12.75">
      <c r="A427" s="35">
        <f t="shared" si="6"/>
        <v>415</v>
      </c>
      <c r="B427" s="36" t="s">
        <v>1906</v>
      </c>
      <c r="C427" s="37" t="s">
        <v>731</v>
      </c>
      <c r="D427" s="38">
        <v>2415</v>
      </c>
      <c r="E427" s="39"/>
    </row>
    <row r="428" spans="1:5" ht="12.75">
      <c r="A428" s="35">
        <f t="shared" si="6"/>
        <v>416</v>
      </c>
      <c r="B428" s="36" t="s">
        <v>732</v>
      </c>
      <c r="C428" s="37" t="s">
        <v>733</v>
      </c>
      <c r="D428" s="38">
        <v>2416</v>
      </c>
      <c r="E428" s="39"/>
    </row>
    <row r="429" spans="1:5" ht="12.75">
      <c r="A429" s="35">
        <f t="shared" si="6"/>
        <v>417</v>
      </c>
      <c r="B429" s="36" t="s">
        <v>734</v>
      </c>
      <c r="C429" s="37" t="s">
        <v>735</v>
      </c>
      <c r="D429" s="38">
        <v>2417</v>
      </c>
      <c r="E429" s="39"/>
    </row>
    <row r="430" spans="1:5" ht="12.75">
      <c r="A430" s="35">
        <f t="shared" si="6"/>
        <v>418</v>
      </c>
      <c r="B430" s="36" t="s">
        <v>736</v>
      </c>
      <c r="C430" s="37" t="s">
        <v>737</v>
      </c>
      <c r="D430" s="38">
        <v>2418</v>
      </c>
      <c r="E430" s="39"/>
    </row>
    <row r="431" spans="1:5" ht="12.75">
      <c r="A431" s="35">
        <f t="shared" si="6"/>
        <v>419</v>
      </c>
      <c r="B431" s="36" t="s">
        <v>738</v>
      </c>
      <c r="C431" s="37" t="s">
        <v>739</v>
      </c>
      <c r="D431" s="38">
        <v>2419</v>
      </c>
      <c r="E431" s="39"/>
    </row>
    <row r="432" spans="1:5" ht="12.75">
      <c r="A432" s="35">
        <f t="shared" si="6"/>
        <v>420</v>
      </c>
      <c r="B432" s="36" t="s">
        <v>740</v>
      </c>
      <c r="C432" s="37" t="s">
        <v>741</v>
      </c>
      <c r="D432" s="38">
        <v>2420</v>
      </c>
      <c r="E432" s="39"/>
    </row>
    <row r="433" spans="1:5" ht="12.75">
      <c r="A433" s="35">
        <f t="shared" si="6"/>
        <v>421</v>
      </c>
      <c r="B433" s="36" t="s">
        <v>742</v>
      </c>
      <c r="C433" s="37" t="s">
        <v>743</v>
      </c>
      <c r="D433" s="38">
        <v>2421</v>
      </c>
      <c r="E433" s="39"/>
    </row>
    <row r="434" spans="1:5" ht="12.75">
      <c r="A434" s="35">
        <f t="shared" si="6"/>
        <v>422</v>
      </c>
      <c r="B434" s="36" t="s">
        <v>744</v>
      </c>
      <c r="C434" s="37" t="s">
        <v>745</v>
      </c>
      <c r="D434" s="38">
        <v>2422</v>
      </c>
      <c r="E434" s="39"/>
    </row>
    <row r="435" spans="1:5" ht="12.75">
      <c r="A435" s="35">
        <f t="shared" si="6"/>
        <v>423</v>
      </c>
      <c r="B435" s="36" t="s">
        <v>746</v>
      </c>
      <c r="C435" s="37" t="s">
        <v>747</v>
      </c>
      <c r="D435" s="38">
        <v>2423</v>
      </c>
      <c r="E435" s="39"/>
    </row>
    <row r="436" spans="1:5" ht="12.75">
      <c r="A436" s="35">
        <f t="shared" si="6"/>
        <v>424</v>
      </c>
      <c r="B436" s="36" t="s">
        <v>748</v>
      </c>
      <c r="C436" s="37" t="s">
        <v>749</v>
      </c>
      <c r="D436" s="38">
        <v>2424</v>
      </c>
      <c r="E436" s="39"/>
    </row>
    <row r="437" spans="1:5" ht="12.75">
      <c r="A437" s="35">
        <f t="shared" si="6"/>
        <v>425</v>
      </c>
      <c r="B437" s="36" t="s">
        <v>750</v>
      </c>
      <c r="C437" s="37" t="s">
        <v>751</v>
      </c>
      <c r="D437" s="38">
        <v>2425</v>
      </c>
      <c r="E437" s="39"/>
    </row>
    <row r="438" spans="1:5" ht="12.75">
      <c r="A438" s="35">
        <f t="shared" si="6"/>
        <v>426</v>
      </c>
      <c r="B438" s="36" t="s">
        <v>752</v>
      </c>
      <c r="C438" s="37" t="s">
        <v>753</v>
      </c>
      <c r="D438" s="38">
        <v>2426</v>
      </c>
      <c r="E438" s="39"/>
    </row>
    <row r="439" spans="1:5" ht="12.75">
      <c r="A439" s="35">
        <f t="shared" si="6"/>
        <v>427</v>
      </c>
      <c r="B439" s="36" t="s">
        <v>754</v>
      </c>
      <c r="C439" s="37" t="s">
        <v>755</v>
      </c>
      <c r="D439" s="38">
        <v>2427</v>
      </c>
      <c r="E439" s="39"/>
    </row>
    <row r="440" spans="1:5" ht="12.75">
      <c r="A440" s="35">
        <f t="shared" si="6"/>
        <v>428</v>
      </c>
      <c r="B440" s="36" t="s">
        <v>756</v>
      </c>
      <c r="C440" s="37" t="s">
        <v>757</v>
      </c>
      <c r="D440" s="38">
        <v>2428</v>
      </c>
      <c r="E440" s="39"/>
    </row>
    <row r="441" spans="1:5" ht="12.75">
      <c r="A441" s="35">
        <f t="shared" si="6"/>
        <v>429</v>
      </c>
      <c r="B441" s="36" t="s">
        <v>758</v>
      </c>
      <c r="C441" s="37" t="s">
        <v>759</v>
      </c>
      <c r="D441" s="38">
        <v>2429</v>
      </c>
      <c r="E441" s="39"/>
    </row>
    <row r="442" spans="1:5" ht="12.75">
      <c r="A442" s="35">
        <f t="shared" si="6"/>
        <v>430</v>
      </c>
      <c r="B442" s="36" t="s">
        <v>760</v>
      </c>
      <c r="C442" s="37" t="s">
        <v>761</v>
      </c>
      <c r="D442" s="38">
        <v>2430</v>
      </c>
      <c r="E442" s="39"/>
    </row>
    <row r="443" spans="1:5" ht="12.75">
      <c r="A443" s="35">
        <f t="shared" si="6"/>
        <v>431</v>
      </c>
      <c r="B443" s="36" t="s">
        <v>762</v>
      </c>
      <c r="C443" s="37" t="s">
        <v>763</v>
      </c>
      <c r="D443" s="38">
        <v>2431</v>
      </c>
      <c r="E443" s="39"/>
    </row>
    <row r="444" spans="1:5" ht="12.75">
      <c r="A444" s="35">
        <f t="shared" si="6"/>
        <v>432</v>
      </c>
      <c r="B444" s="36" t="s">
        <v>764</v>
      </c>
      <c r="C444" s="37" t="s">
        <v>765</v>
      </c>
      <c r="D444" s="38">
        <v>2432</v>
      </c>
      <c r="E444" s="39"/>
    </row>
    <row r="445" spans="1:5" ht="12.75">
      <c r="A445" s="35">
        <f t="shared" si="6"/>
        <v>433</v>
      </c>
      <c r="B445" s="36" t="s">
        <v>766</v>
      </c>
      <c r="C445" s="37" t="s">
        <v>767</v>
      </c>
      <c r="D445" s="38">
        <v>2433</v>
      </c>
      <c r="E445" s="39"/>
    </row>
    <row r="446" spans="1:5" ht="12.75">
      <c r="A446" s="35">
        <f t="shared" si="6"/>
        <v>434</v>
      </c>
      <c r="B446" s="36" t="s">
        <v>768</v>
      </c>
      <c r="C446" s="37" t="s">
        <v>769</v>
      </c>
      <c r="D446" s="38">
        <v>2434</v>
      </c>
      <c r="E446" s="39"/>
    </row>
    <row r="447" spans="1:5" ht="12.75">
      <c r="A447" s="35">
        <f t="shared" si="6"/>
        <v>435</v>
      </c>
      <c r="B447" s="36" t="s">
        <v>770</v>
      </c>
      <c r="C447" s="37" t="s">
        <v>771</v>
      </c>
      <c r="D447" s="38">
        <v>2435</v>
      </c>
      <c r="E447" s="39"/>
    </row>
    <row r="448" spans="1:5" ht="12.75">
      <c r="A448" s="35">
        <f t="shared" si="6"/>
        <v>436</v>
      </c>
      <c r="B448" s="36" t="s">
        <v>772</v>
      </c>
      <c r="C448" s="37" t="s">
        <v>773</v>
      </c>
      <c r="D448" s="38">
        <v>2436</v>
      </c>
      <c r="E448" s="39"/>
    </row>
    <row r="449" spans="1:5" ht="12.75">
      <c r="A449" s="35">
        <f t="shared" si="6"/>
        <v>437</v>
      </c>
      <c r="B449" s="36" t="s">
        <v>774</v>
      </c>
      <c r="C449" s="37" t="s">
        <v>775</v>
      </c>
      <c r="D449" s="38">
        <v>2437</v>
      </c>
      <c r="E449" s="39"/>
    </row>
    <row r="450" spans="1:5" ht="12.75">
      <c r="A450" s="35">
        <f t="shared" si="6"/>
        <v>438</v>
      </c>
      <c r="B450" s="36" t="s">
        <v>776</v>
      </c>
      <c r="C450" s="37" t="s">
        <v>777</v>
      </c>
      <c r="D450" s="38">
        <v>2438</v>
      </c>
      <c r="E450" s="39"/>
    </row>
    <row r="451" spans="1:5" ht="12.75">
      <c r="A451" s="35">
        <f t="shared" si="6"/>
        <v>439</v>
      </c>
      <c r="B451" s="36" t="s">
        <v>778</v>
      </c>
      <c r="C451" s="37" t="s">
        <v>779</v>
      </c>
      <c r="D451" s="38">
        <v>2439</v>
      </c>
      <c r="E451" s="39"/>
    </row>
    <row r="452" spans="1:5" ht="12.75">
      <c r="A452" s="35">
        <f t="shared" si="6"/>
        <v>440</v>
      </c>
      <c r="B452" s="36" t="s">
        <v>780</v>
      </c>
      <c r="C452" s="37" t="s">
        <v>781</v>
      </c>
      <c r="D452" s="38">
        <v>2440</v>
      </c>
      <c r="E452" s="39"/>
    </row>
    <row r="453" spans="1:5" ht="12.75">
      <c r="A453" s="35">
        <f t="shared" si="6"/>
        <v>441</v>
      </c>
      <c r="B453" s="36" t="s">
        <v>782</v>
      </c>
      <c r="C453" s="37" t="s">
        <v>783</v>
      </c>
      <c r="D453" s="38">
        <v>2441</v>
      </c>
      <c r="E453" s="39"/>
    </row>
    <row r="454" spans="1:5" ht="25.5">
      <c r="A454" s="35">
        <f t="shared" si="6"/>
        <v>442</v>
      </c>
      <c r="B454" s="36" t="s">
        <v>784</v>
      </c>
      <c r="C454" s="37" t="s">
        <v>785</v>
      </c>
      <c r="D454" s="38">
        <v>2442</v>
      </c>
      <c r="E454" s="39"/>
    </row>
    <row r="455" spans="1:5" ht="25.5">
      <c r="A455" s="35">
        <f t="shared" si="6"/>
        <v>443</v>
      </c>
      <c r="B455" s="36" t="s">
        <v>786</v>
      </c>
      <c r="C455" s="37" t="s">
        <v>787</v>
      </c>
      <c r="D455" s="38">
        <v>2443</v>
      </c>
      <c r="E455" s="39"/>
    </row>
    <row r="456" spans="1:5" ht="12.75">
      <c r="A456" s="35">
        <f t="shared" si="6"/>
        <v>444</v>
      </c>
      <c r="B456" s="36" t="s">
        <v>788</v>
      </c>
      <c r="C456" s="37" t="s">
        <v>789</v>
      </c>
      <c r="D456" s="38">
        <v>2444</v>
      </c>
      <c r="E456" s="39"/>
    </row>
    <row r="457" spans="1:5" ht="12.75">
      <c r="A457" s="35">
        <f t="shared" si="6"/>
        <v>445</v>
      </c>
      <c r="B457" s="36" t="s">
        <v>790</v>
      </c>
      <c r="C457" s="37" t="s">
        <v>791</v>
      </c>
      <c r="D457" s="38">
        <v>2445</v>
      </c>
      <c r="E457" s="39"/>
    </row>
    <row r="458" spans="1:5" ht="12.75">
      <c r="A458" s="35">
        <f t="shared" si="6"/>
        <v>446</v>
      </c>
      <c r="B458" s="36" t="s">
        <v>792</v>
      </c>
      <c r="C458" s="37" t="s">
        <v>793</v>
      </c>
      <c r="D458" s="38">
        <v>2446</v>
      </c>
      <c r="E458" s="39"/>
    </row>
    <row r="459" spans="1:5" ht="12.75">
      <c r="A459" s="35">
        <f t="shared" si="6"/>
        <v>447</v>
      </c>
      <c r="B459" s="36" t="s">
        <v>794</v>
      </c>
      <c r="C459" s="37" t="s">
        <v>795</v>
      </c>
      <c r="D459" s="38">
        <v>2447</v>
      </c>
      <c r="E459" s="39"/>
    </row>
    <row r="460" spans="1:5" ht="12.75">
      <c r="A460" s="35">
        <f t="shared" si="6"/>
        <v>448</v>
      </c>
      <c r="B460" s="36" t="s">
        <v>796</v>
      </c>
      <c r="C460" s="37" t="s">
        <v>797</v>
      </c>
      <c r="D460" s="38">
        <v>2448</v>
      </c>
      <c r="E460" s="39"/>
    </row>
    <row r="461" spans="1:5" ht="12.75">
      <c r="A461" s="35">
        <f t="shared" si="6"/>
        <v>449</v>
      </c>
      <c r="B461" s="36" t="s">
        <v>798</v>
      </c>
      <c r="C461" s="37" t="s">
        <v>799</v>
      </c>
      <c r="D461" s="38">
        <v>2449</v>
      </c>
      <c r="E461" s="39"/>
    </row>
    <row r="462" spans="1:5" ht="12.75">
      <c r="A462" s="35">
        <f t="shared" si="6"/>
        <v>450</v>
      </c>
      <c r="B462" s="36" t="s">
        <v>800</v>
      </c>
      <c r="C462" s="37" t="s">
        <v>801</v>
      </c>
      <c r="D462" s="38">
        <v>2450</v>
      </c>
      <c r="E462" s="39"/>
    </row>
    <row r="463" spans="1:5" ht="12.75">
      <c r="A463" s="35">
        <f aca="true" t="shared" si="7" ref="A463:A554">A462+1</f>
        <v>451</v>
      </c>
      <c r="B463" s="36" t="s">
        <v>802</v>
      </c>
      <c r="C463" s="37" t="s">
        <v>803</v>
      </c>
      <c r="D463" s="38">
        <v>2451</v>
      </c>
      <c r="E463" s="39"/>
    </row>
    <row r="464" spans="1:5" ht="12.75">
      <c r="A464" s="35">
        <f t="shared" si="7"/>
        <v>452</v>
      </c>
      <c r="B464" s="36" t="s">
        <v>804</v>
      </c>
      <c r="C464" s="37" t="s">
        <v>805</v>
      </c>
      <c r="D464" s="38">
        <v>2452</v>
      </c>
      <c r="E464" s="39"/>
    </row>
    <row r="465" spans="1:5" ht="25.5">
      <c r="A465" s="35">
        <f t="shared" si="7"/>
        <v>453</v>
      </c>
      <c r="B465" s="36" t="s">
        <v>806</v>
      </c>
      <c r="C465" s="37" t="s">
        <v>807</v>
      </c>
      <c r="D465" s="38">
        <v>2453</v>
      </c>
      <c r="E465" s="39"/>
    </row>
    <row r="466" spans="1:5" ht="25.5">
      <c r="A466" s="35">
        <f t="shared" si="7"/>
        <v>454</v>
      </c>
      <c r="B466" s="36" t="s">
        <v>808</v>
      </c>
      <c r="C466" s="37" t="s">
        <v>809</v>
      </c>
      <c r="D466" s="38">
        <v>2454</v>
      </c>
      <c r="E466" s="39"/>
    </row>
    <row r="467" spans="1:5" ht="25.5">
      <c r="A467" s="35">
        <f t="shared" si="7"/>
        <v>455</v>
      </c>
      <c r="B467" s="36" t="s">
        <v>810</v>
      </c>
      <c r="C467" s="37" t="s">
        <v>811</v>
      </c>
      <c r="D467" s="38">
        <v>2455</v>
      </c>
      <c r="E467" s="39"/>
    </row>
    <row r="468" spans="1:5" ht="12.75">
      <c r="A468" s="35">
        <f t="shared" si="7"/>
        <v>456</v>
      </c>
      <c r="B468" s="36" t="s">
        <v>812</v>
      </c>
      <c r="C468" s="37" t="s">
        <v>813</v>
      </c>
      <c r="D468" s="38">
        <v>2456</v>
      </c>
      <c r="E468" s="39"/>
    </row>
    <row r="469" spans="1:5" ht="12.75">
      <c r="A469" s="35">
        <f t="shared" si="7"/>
        <v>457</v>
      </c>
      <c r="B469" s="36" t="s">
        <v>814</v>
      </c>
      <c r="C469" s="37" t="s">
        <v>815</v>
      </c>
      <c r="D469" s="38">
        <v>2457</v>
      </c>
      <c r="E469" s="39"/>
    </row>
    <row r="470" spans="1:5" ht="12.75">
      <c r="A470" s="35">
        <f t="shared" si="7"/>
        <v>458</v>
      </c>
      <c r="B470" s="36" t="s">
        <v>816</v>
      </c>
      <c r="C470" s="37" t="s">
        <v>817</v>
      </c>
      <c r="D470" s="38">
        <v>2458</v>
      </c>
      <c r="E470" s="39"/>
    </row>
    <row r="471" spans="1:5" ht="12.75">
      <c r="A471" s="35">
        <f t="shared" si="7"/>
        <v>459</v>
      </c>
      <c r="B471" s="36" t="s">
        <v>818</v>
      </c>
      <c r="C471" s="37" t="s">
        <v>819</v>
      </c>
      <c r="D471" s="38">
        <v>2459</v>
      </c>
      <c r="E471" s="39"/>
    </row>
    <row r="472" spans="1:5" ht="12.75">
      <c r="A472" s="35">
        <f t="shared" si="7"/>
        <v>460</v>
      </c>
      <c r="B472" s="36" t="s">
        <v>820</v>
      </c>
      <c r="C472" s="37" t="s">
        <v>821</v>
      </c>
      <c r="D472" s="38">
        <v>2460</v>
      </c>
      <c r="E472" s="39"/>
    </row>
    <row r="473" spans="1:5" ht="12.75">
      <c r="A473" s="35">
        <f t="shared" si="7"/>
        <v>461</v>
      </c>
      <c r="B473" s="36" t="s">
        <v>822</v>
      </c>
      <c r="C473" s="37" t="s">
        <v>823</v>
      </c>
      <c r="D473" s="38">
        <v>2461</v>
      </c>
      <c r="E473" s="39"/>
    </row>
    <row r="474" spans="1:5" ht="12.75">
      <c r="A474" s="35">
        <f t="shared" si="7"/>
        <v>462</v>
      </c>
      <c r="B474" s="36" t="s">
        <v>824</v>
      </c>
      <c r="C474" s="37" t="s">
        <v>825</v>
      </c>
      <c r="D474" s="38">
        <v>2462</v>
      </c>
      <c r="E474" s="39"/>
    </row>
    <row r="475" spans="1:5" ht="12.75">
      <c r="A475" s="35">
        <f t="shared" si="7"/>
        <v>463</v>
      </c>
      <c r="B475" s="36" t="s">
        <v>826</v>
      </c>
      <c r="C475" s="37" t="s">
        <v>827</v>
      </c>
      <c r="D475" s="38">
        <v>2463</v>
      </c>
      <c r="E475" s="39"/>
    </row>
    <row r="476" spans="1:5" ht="12.75">
      <c r="A476" s="35">
        <f t="shared" si="7"/>
        <v>464</v>
      </c>
      <c r="B476" s="36" t="s">
        <v>828</v>
      </c>
      <c r="C476" s="37" t="s">
        <v>829</v>
      </c>
      <c r="D476" s="38">
        <v>2464</v>
      </c>
      <c r="E476" s="39"/>
    </row>
    <row r="477" spans="1:5" ht="12.75">
      <c r="A477" s="35">
        <f t="shared" si="7"/>
        <v>465</v>
      </c>
      <c r="B477" s="36" t="s">
        <v>830</v>
      </c>
      <c r="C477" s="37" t="s">
        <v>831</v>
      </c>
      <c r="D477" s="38">
        <v>2465</v>
      </c>
      <c r="E477" s="39"/>
    </row>
    <row r="478" spans="1:5" ht="12.75">
      <c r="A478" s="35">
        <f t="shared" si="7"/>
        <v>466</v>
      </c>
      <c r="B478" s="36" t="s">
        <v>832</v>
      </c>
      <c r="C478" s="37" t="s">
        <v>833</v>
      </c>
      <c r="D478" s="38">
        <v>2466</v>
      </c>
      <c r="E478" s="39"/>
    </row>
    <row r="479" spans="1:5" ht="25.5">
      <c r="A479" s="35">
        <f t="shared" si="7"/>
        <v>467</v>
      </c>
      <c r="B479" s="36" t="s">
        <v>834</v>
      </c>
      <c r="C479" s="37" t="s">
        <v>835</v>
      </c>
      <c r="D479" s="38">
        <v>2467</v>
      </c>
      <c r="E479" s="39"/>
    </row>
    <row r="480" spans="1:5" ht="12.75">
      <c r="A480" s="35">
        <f t="shared" si="7"/>
        <v>468</v>
      </c>
      <c r="B480" s="36" t="s">
        <v>836</v>
      </c>
      <c r="C480" s="37" t="s">
        <v>837</v>
      </c>
      <c r="D480" s="38">
        <v>2468</v>
      </c>
      <c r="E480" s="39"/>
    </row>
    <row r="481" spans="1:5" ht="12.75">
      <c r="A481" s="35">
        <f t="shared" si="7"/>
        <v>469</v>
      </c>
      <c r="B481" s="36" t="s">
        <v>838</v>
      </c>
      <c r="C481" s="37" t="s">
        <v>839</v>
      </c>
      <c r="D481" s="38">
        <v>2469</v>
      </c>
      <c r="E481" s="39"/>
    </row>
    <row r="482" spans="1:5" ht="12.75">
      <c r="A482" s="35">
        <f t="shared" si="7"/>
        <v>470</v>
      </c>
      <c r="B482" s="36" t="s">
        <v>840</v>
      </c>
      <c r="C482" s="37" t="s">
        <v>1946</v>
      </c>
      <c r="D482" s="38">
        <v>2470</v>
      </c>
      <c r="E482" s="39"/>
    </row>
    <row r="483" spans="1:5" ht="25.5">
      <c r="A483" s="35">
        <f t="shared" si="7"/>
        <v>471</v>
      </c>
      <c r="B483" s="36" t="s">
        <v>1947</v>
      </c>
      <c r="C483" s="37" t="s">
        <v>1948</v>
      </c>
      <c r="D483" s="38">
        <v>2471</v>
      </c>
      <c r="E483" s="39"/>
    </row>
    <row r="484" spans="1:5" ht="12.75">
      <c r="A484" s="35">
        <f t="shared" si="7"/>
        <v>472</v>
      </c>
      <c r="B484" s="36" t="s">
        <v>1949</v>
      </c>
      <c r="C484" s="37" t="s">
        <v>1950</v>
      </c>
      <c r="D484" s="38">
        <v>2472</v>
      </c>
      <c r="E484" s="39"/>
    </row>
    <row r="485" spans="1:5" ht="12.75">
      <c r="A485" s="35">
        <f t="shared" si="7"/>
        <v>473</v>
      </c>
      <c r="B485" s="36" t="s">
        <v>1951</v>
      </c>
      <c r="C485" s="37" t="s">
        <v>1952</v>
      </c>
      <c r="D485" s="38">
        <v>2473</v>
      </c>
      <c r="E485" s="39"/>
    </row>
    <row r="486" spans="1:5" ht="12.75">
      <c r="A486" s="35">
        <f t="shared" si="7"/>
        <v>474</v>
      </c>
      <c r="B486" s="36" t="s">
        <v>1953</v>
      </c>
      <c r="C486" s="37" t="s">
        <v>1954</v>
      </c>
      <c r="D486" s="38">
        <v>2474</v>
      </c>
      <c r="E486" s="39"/>
    </row>
    <row r="487" spans="1:5" ht="12.75">
      <c r="A487" s="35">
        <f t="shared" si="7"/>
        <v>475</v>
      </c>
      <c r="B487" s="36" t="s">
        <v>1955</v>
      </c>
      <c r="C487" s="37" t="s">
        <v>1956</v>
      </c>
      <c r="D487" s="38">
        <v>2475</v>
      </c>
      <c r="E487" s="39"/>
    </row>
    <row r="488" spans="1:5" ht="12.75">
      <c r="A488" s="35">
        <f t="shared" si="7"/>
        <v>476</v>
      </c>
      <c r="B488" s="36" t="s">
        <v>1957</v>
      </c>
      <c r="C488" s="37" t="s">
        <v>1958</v>
      </c>
      <c r="D488" s="38">
        <v>2476</v>
      </c>
      <c r="E488" s="39"/>
    </row>
    <row r="489" spans="1:5" ht="12.75">
      <c r="A489" s="35">
        <f t="shared" si="7"/>
        <v>477</v>
      </c>
      <c r="B489" s="36" t="s">
        <v>1959</v>
      </c>
      <c r="C489" s="37" t="s">
        <v>1960</v>
      </c>
      <c r="D489" s="38">
        <v>2477</v>
      </c>
      <c r="E489" s="39"/>
    </row>
    <row r="490" spans="1:5" ht="25.5">
      <c r="A490" s="35">
        <f t="shared" si="7"/>
        <v>478</v>
      </c>
      <c r="B490" s="36" t="s">
        <v>1961</v>
      </c>
      <c r="C490" s="37" t="s">
        <v>1962</v>
      </c>
      <c r="D490" s="38">
        <v>2478</v>
      </c>
      <c r="E490" s="39"/>
    </row>
    <row r="491" spans="1:5" ht="12.75">
      <c r="A491" s="35">
        <f t="shared" si="7"/>
        <v>479</v>
      </c>
      <c r="B491" s="36" t="s">
        <v>1963</v>
      </c>
      <c r="C491" s="37" t="s">
        <v>1964</v>
      </c>
      <c r="D491" s="38">
        <v>2479</v>
      </c>
      <c r="E491" s="39"/>
    </row>
    <row r="492" spans="1:5" ht="12.75">
      <c r="A492" s="35">
        <f t="shared" si="7"/>
        <v>480</v>
      </c>
      <c r="B492" s="36" t="s">
        <v>1965</v>
      </c>
      <c r="C492" s="37" t="s">
        <v>1966</v>
      </c>
      <c r="D492" s="38">
        <v>2480</v>
      </c>
      <c r="E492" s="39"/>
    </row>
    <row r="493" spans="1:5" ht="12.75">
      <c r="A493" s="35">
        <f t="shared" si="7"/>
        <v>481</v>
      </c>
      <c r="B493" s="36" t="s">
        <v>1967</v>
      </c>
      <c r="C493" s="37" t="s">
        <v>1968</v>
      </c>
      <c r="D493" s="38">
        <v>2481</v>
      </c>
      <c r="E493" s="39"/>
    </row>
    <row r="494" spans="1:5" ht="12.75">
      <c r="A494" s="35">
        <f t="shared" si="7"/>
        <v>482</v>
      </c>
      <c r="B494" s="36" t="s">
        <v>1969</v>
      </c>
      <c r="C494" s="37" t="s">
        <v>1970</v>
      </c>
      <c r="D494" s="38">
        <v>2482</v>
      </c>
      <c r="E494" s="39"/>
    </row>
    <row r="495" spans="1:5" ht="12.75">
      <c r="A495" s="35">
        <f t="shared" si="7"/>
        <v>483</v>
      </c>
      <c r="B495" s="36" t="s">
        <v>1971</v>
      </c>
      <c r="C495" s="37" t="s">
        <v>1972</v>
      </c>
      <c r="D495" s="38">
        <v>2483</v>
      </c>
      <c r="E495" s="39"/>
    </row>
    <row r="496" spans="1:5" ht="25.5">
      <c r="A496" s="35">
        <f t="shared" si="7"/>
        <v>484</v>
      </c>
      <c r="B496" s="36" t="s">
        <v>1973</v>
      </c>
      <c r="C496" s="37" t="s">
        <v>1974</v>
      </c>
      <c r="D496" s="38">
        <v>2484</v>
      </c>
      <c r="E496" s="39"/>
    </row>
    <row r="497" spans="1:5" ht="25.5">
      <c r="A497" s="35">
        <f t="shared" si="7"/>
        <v>485</v>
      </c>
      <c r="B497" s="36" t="s">
        <v>1975</v>
      </c>
      <c r="C497" s="37" t="s">
        <v>1976</v>
      </c>
      <c r="D497" s="38">
        <v>2485</v>
      </c>
      <c r="E497" s="39"/>
    </row>
    <row r="498" spans="1:5" ht="12.75">
      <c r="A498" s="35">
        <f t="shared" si="7"/>
        <v>486</v>
      </c>
      <c r="B498" s="36" t="s">
        <v>1977</v>
      </c>
      <c r="C498" s="37" t="s">
        <v>1978</v>
      </c>
      <c r="D498" s="38">
        <v>2486</v>
      </c>
      <c r="E498" s="39"/>
    </row>
    <row r="499" spans="1:5" ht="25.5">
      <c r="A499" s="35">
        <f t="shared" si="7"/>
        <v>487</v>
      </c>
      <c r="B499" s="36" t="s">
        <v>1979</v>
      </c>
      <c r="C499" s="37" t="s">
        <v>1980</v>
      </c>
      <c r="D499" s="38">
        <v>2487</v>
      </c>
      <c r="E499" s="39"/>
    </row>
    <row r="500" spans="1:5" ht="12.75">
      <c r="A500" s="35">
        <f t="shared" si="7"/>
        <v>488</v>
      </c>
      <c r="B500" s="36" t="s">
        <v>1981</v>
      </c>
      <c r="C500" s="37" t="s">
        <v>1982</v>
      </c>
      <c r="D500" s="38">
        <v>2488</v>
      </c>
      <c r="E500" s="39"/>
    </row>
    <row r="501" spans="1:5" ht="12.75">
      <c r="A501" s="35">
        <f t="shared" si="7"/>
        <v>489</v>
      </c>
      <c r="B501" s="36" t="s">
        <v>1983</v>
      </c>
      <c r="C501" s="37" t="s">
        <v>1984</v>
      </c>
      <c r="D501" s="38">
        <v>2489</v>
      </c>
      <c r="E501" s="39"/>
    </row>
    <row r="502" spans="1:5" ht="12.75">
      <c r="A502" s="35">
        <f t="shared" si="7"/>
        <v>490</v>
      </c>
      <c r="B502" s="36" t="s">
        <v>1985</v>
      </c>
      <c r="C502" s="37" t="s">
        <v>1986</v>
      </c>
      <c r="D502" s="38">
        <v>2490</v>
      </c>
      <c r="E502" s="39"/>
    </row>
    <row r="503" spans="1:5" ht="25.5">
      <c r="A503" s="35">
        <f t="shared" si="7"/>
        <v>491</v>
      </c>
      <c r="B503" s="36" t="s">
        <v>1987</v>
      </c>
      <c r="C503" s="37" t="s">
        <v>1988</v>
      </c>
      <c r="D503" s="38">
        <v>2491</v>
      </c>
      <c r="E503" s="39"/>
    </row>
    <row r="504" spans="1:5" ht="12.75">
      <c r="A504" s="35">
        <f t="shared" si="7"/>
        <v>492</v>
      </c>
      <c r="B504" s="36" t="s">
        <v>1989</v>
      </c>
      <c r="C504" s="37" t="s">
        <v>1990</v>
      </c>
      <c r="D504" s="38">
        <v>2492</v>
      </c>
      <c r="E504" s="39"/>
    </row>
    <row r="505" spans="1:5" ht="25.5">
      <c r="A505" s="35">
        <f t="shared" si="7"/>
        <v>493</v>
      </c>
      <c r="B505" s="36" t="s">
        <v>1991</v>
      </c>
      <c r="C505" s="37" t="s">
        <v>1992</v>
      </c>
      <c r="D505" s="38">
        <v>2493</v>
      </c>
      <c r="E505" s="39"/>
    </row>
    <row r="506" spans="1:5" ht="12.75">
      <c r="A506" s="35">
        <f t="shared" si="7"/>
        <v>494</v>
      </c>
      <c r="B506" s="36" t="s">
        <v>1993</v>
      </c>
      <c r="C506" s="37" t="s">
        <v>1994</v>
      </c>
      <c r="D506" s="38">
        <v>2494</v>
      </c>
      <c r="E506" s="39"/>
    </row>
    <row r="507" spans="1:5" ht="25.5">
      <c r="A507" s="35">
        <f t="shared" si="7"/>
        <v>495</v>
      </c>
      <c r="B507" s="36" t="s">
        <v>1995</v>
      </c>
      <c r="C507" s="37" t="s">
        <v>1996</v>
      </c>
      <c r="D507" s="38">
        <v>2495</v>
      </c>
      <c r="E507" s="39"/>
    </row>
    <row r="508" spans="1:5" ht="12.75">
      <c r="A508" s="35">
        <f t="shared" si="7"/>
        <v>496</v>
      </c>
      <c r="B508" s="36" t="s">
        <v>1997</v>
      </c>
      <c r="C508" s="37" t="s">
        <v>1998</v>
      </c>
      <c r="D508" s="38">
        <v>2496</v>
      </c>
      <c r="E508" s="39"/>
    </row>
    <row r="509" spans="1:5" ht="12.75">
      <c r="A509" s="35">
        <f t="shared" si="7"/>
        <v>497</v>
      </c>
      <c r="B509" s="36" t="s">
        <v>1999</v>
      </c>
      <c r="C509" s="37" t="s">
        <v>2000</v>
      </c>
      <c r="D509" s="38">
        <v>2497</v>
      </c>
      <c r="E509" s="39"/>
    </row>
    <row r="510" spans="1:5" ht="25.5">
      <c r="A510" s="35">
        <f t="shared" si="7"/>
        <v>498</v>
      </c>
      <c r="B510" s="36" t="s">
        <v>2001</v>
      </c>
      <c r="C510" s="37" t="s">
        <v>2002</v>
      </c>
      <c r="D510" s="38">
        <v>2498</v>
      </c>
      <c r="E510" s="39"/>
    </row>
    <row r="511" spans="1:5" ht="12.75">
      <c r="A511" s="35">
        <f t="shared" si="7"/>
        <v>499</v>
      </c>
      <c r="B511" s="36" t="s">
        <v>2003</v>
      </c>
      <c r="C511" s="37" t="s">
        <v>2004</v>
      </c>
      <c r="D511" s="38">
        <v>2499</v>
      </c>
      <c r="E511" s="39"/>
    </row>
    <row r="512" spans="1:5" ht="12.75">
      <c r="A512" s="35">
        <f t="shared" si="7"/>
        <v>500</v>
      </c>
      <c r="B512" s="36" t="s">
        <v>2005</v>
      </c>
      <c r="C512" s="37" t="s">
        <v>2006</v>
      </c>
      <c r="D512" s="38">
        <v>2500</v>
      </c>
      <c r="E512" s="39"/>
    </row>
    <row r="513" spans="1:5" ht="12.75">
      <c r="A513" s="35">
        <f t="shared" si="7"/>
        <v>501</v>
      </c>
      <c r="B513" s="36" t="s">
        <v>2007</v>
      </c>
      <c r="C513" s="37" t="s">
        <v>2008</v>
      </c>
      <c r="D513" s="38">
        <v>2501</v>
      </c>
      <c r="E513" s="39"/>
    </row>
    <row r="514" spans="1:5" ht="12.75">
      <c r="A514" s="35">
        <f t="shared" si="7"/>
        <v>502</v>
      </c>
      <c r="B514" s="36" t="s">
        <v>2009</v>
      </c>
      <c r="C514" s="37" t="s">
        <v>2010</v>
      </c>
      <c r="D514" s="38">
        <v>2502</v>
      </c>
      <c r="E514" s="39"/>
    </row>
    <row r="515" spans="1:5" ht="25.5">
      <c r="A515" s="35">
        <f t="shared" si="7"/>
        <v>503</v>
      </c>
      <c r="B515" s="36" t="s">
        <v>2011</v>
      </c>
      <c r="C515" s="37" t="s">
        <v>2012</v>
      </c>
      <c r="D515" s="38">
        <v>2503</v>
      </c>
      <c r="E515" s="39"/>
    </row>
    <row r="516" spans="1:5" ht="25.5">
      <c r="A516" s="35">
        <f t="shared" si="7"/>
        <v>504</v>
      </c>
      <c r="B516" s="36" t="s">
        <v>2013</v>
      </c>
      <c r="C516" s="37" t="s">
        <v>2014</v>
      </c>
      <c r="D516" s="38">
        <v>2504</v>
      </c>
      <c r="E516" s="39">
        <v>12348641</v>
      </c>
    </row>
    <row r="517" spans="1:5" ht="12.75">
      <c r="A517" s="35">
        <f t="shared" si="7"/>
        <v>505</v>
      </c>
      <c r="B517" s="36" t="s">
        <v>2015</v>
      </c>
      <c r="C517" s="37" t="s">
        <v>2016</v>
      </c>
      <c r="D517" s="38">
        <v>2505</v>
      </c>
      <c r="E517" s="39"/>
    </row>
    <row r="518" spans="1:5" ht="12.75">
      <c r="A518" s="35">
        <f t="shared" si="7"/>
        <v>506</v>
      </c>
      <c r="B518" s="36" t="s">
        <v>2017</v>
      </c>
      <c r="C518" s="37" t="s">
        <v>2018</v>
      </c>
      <c r="D518" s="38">
        <v>2506</v>
      </c>
      <c r="E518" s="39"/>
    </row>
    <row r="519" spans="1:5" ht="12.75">
      <c r="A519" s="35">
        <f t="shared" si="7"/>
        <v>507</v>
      </c>
      <c r="B519" s="36" t="s">
        <v>2019</v>
      </c>
      <c r="C519" s="37" t="s">
        <v>2020</v>
      </c>
      <c r="D519" s="38">
        <v>2507</v>
      </c>
      <c r="E519" s="39"/>
    </row>
    <row r="520" spans="1:5" ht="12.75">
      <c r="A520" s="35">
        <f t="shared" si="7"/>
        <v>508</v>
      </c>
      <c r="B520" s="36" t="s">
        <v>2021</v>
      </c>
      <c r="C520" s="37" t="s">
        <v>2022</v>
      </c>
      <c r="D520" s="38">
        <v>2508</v>
      </c>
      <c r="E520" s="39"/>
    </row>
    <row r="521" spans="1:5" ht="12.75">
      <c r="A521" s="35">
        <f t="shared" si="7"/>
        <v>509</v>
      </c>
      <c r="B521" s="36" t="s">
        <v>2023</v>
      </c>
      <c r="C521" s="37" t="s">
        <v>2024</v>
      </c>
      <c r="D521" s="38">
        <v>2509</v>
      </c>
      <c r="E521" s="39"/>
    </row>
    <row r="522" spans="1:5" ht="12.75">
      <c r="A522" s="35">
        <f t="shared" si="7"/>
        <v>510</v>
      </c>
      <c r="B522" s="36" t="s">
        <v>2025</v>
      </c>
      <c r="C522" s="37" t="s">
        <v>2026</v>
      </c>
      <c r="D522" s="38">
        <v>2510</v>
      </c>
      <c r="E522" s="39"/>
    </row>
    <row r="523" spans="1:5" ht="25.5">
      <c r="A523" s="35">
        <f t="shared" si="7"/>
        <v>511</v>
      </c>
      <c r="B523" s="36" t="s">
        <v>2027</v>
      </c>
      <c r="C523" s="37" t="s">
        <v>2028</v>
      </c>
      <c r="D523" s="38">
        <v>2511</v>
      </c>
      <c r="E523" s="39"/>
    </row>
    <row r="524" spans="1:5" ht="12.75">
      <c r="A524" s="35">
        <f t="shared" si="7"/>
        <v>512</v>
      </c>
      <c r="B524" s="36" t="s">
        <v>2029</v>
      </c>
      <c r="C524" s="37" t="s">
        <v>2030</v>
      </c>
      <c r="D524" s="38">
        <v>2512</v>
      </c>
      <c r="E524" s="39"/>
    </row>
    <row r="525" spans="1:5" ht="25.5">
      <c r="A525" s="35">
        <f t="shared" si="7"/>
        <v>513</v>
      </c>
      <c r="B525" s="36" t="s">
        <v>2031</v>
      </c>
      <c r="C525" s="37" t="s">
        <v>2032</v>
      </c>
      <c r="D525" s="38">
        <v>2513</v>
      </c>
      <c r="E525" s="39"/>
    </row>
    <row r="526" spans="1:5" ht="12.75">
      <c r="A526" s="35">
        <f t="shared" si="7"/>
        <v>514</v>
      </c>
      <c r="B526" s="36" t="s">
        <v>2033</v>
      </c>
      <c r="C526" s="37" t="s">
        <v>2034</v>
      </c>
      <c r="D526" s="38">
        <v>2514</v>
      </c>
      <c r="E526" s="39"/>
    </row>
    <row r="527" spans="1:5" ht="25.5">
      <c r="A527" s="35">
        <f t="shared" si="7"/>
        <v>515</v>
      </c>
      <c r="B527" s="36" t="s">
        <v>2035</v>
      </c>
      <c r="C527" s="37" t="s">
        <v>2036</v>
      </c>
      <c r="D527" s="38">
        <v>2515</v>
      </c>
      <c r="E527" s="39"/>
    </row>
    <row r="528" spans="1:5" ht="12.75">
      <c r="A528" s="35">
        <f t="shared" si="7"/>
        <v>516</v>
      </c>
      <c r="B528" s="36" t="s">
        <v>2037</v>
      </c>
      <c r="C528" s="37" t="s">
        <v>2038</v>
      </c>
      <c r="D528" s="38">
        <v>2516</v>
      </c>
      <c r="E528" s="39"/>
    </row>
    <row r="529" spans="1:5" ht="25.5">
      <c r="A529" s="35">
        <f t="shared" si="7"/>
        <v>517</v>
      </c>
      <c r="B529" s="36" t="s">
        <v>2039</v>
      </c>
      <c r="C529" s="37" t="s">
        <v>2040</v>
      </c>
      <c r="D529" s="38">
        <v>2517</v>
      </c>
      <c r="E529" s="39"/>
    </row>
    <row r="530" spans="1:5" ht="25.5">
      <c r="A530" s="35">
        <f t="shared" si="7"/>
        <v>518</v>
      </c>
      <c r="B530" s="36" t="s">
        <v>2041</v>
      </c>
      <c r="C530" s="37" t="s">
        <v>2042</v>
      </c>
      <c r="D530" s="38">
        <v>2518</v>
      </c>
      <c r="E530" s="39"/>
    </row>
    <row r="531" spans="1:5" ht="25.5">
      <c r="A531" s="35">
        <f t="shared" si="7"/>
        <v>519</v>
      </c>
      <c r="B531" s="36" t="s">
        <v>2043</v>
      </c>
      <c r="C531" s="37" t="s">
        <v>2044</v>
      </c>
      <c r="D531" s="38">
        <v>2519</v>
      </c>
      <c r="E531" s="39"/>
    </row>
    <row r="532" spans="1:5" ht="25.5">
      <c r="A532" s="35">
        <f t="shared" si="7"/>
        <v>520</v>
      </c>
      <c r="B532" s="36" t="s">
        <v>2045</v>
      </c>
      <c r="C532" s="37" t="s">
        <v>2046</v>
      </c>
      <c r="D532" s="38">
        <v>2520</v>
      </c>
      <c r="E532" s="39"/>
    </row>
    <row r="533" spans="1:5" ht="25.5">
      <c r="A533" s="35">
        <f t="shared" si="7"/>
        <v>521</v>
      </c>
      <c r="B533" s="36" t="s">
        <v>2047</v>
      </c>
      <c r="C533" s="37" t="s">
        <v>2048</v>
      </c>
      <c r="D533" s="38">
        <v>2521</v>
      </c>
      <c r="E533" s="39"/>
    </row>
    <row r="534" spans="1:5" ht="25.5">
      <c r="A534" s="35">
        <f t="shared" si="7"/>
        <v>522</v>
      </c>
      <c r="B534" s="36" t="s">
        <v>2049</v>
      </c>
      <c r="C534" s="37" t="s">
        <v>2050</v>
      </c>
      <c r="D534" s="38">
        <v>2522</v>
      </c>
      <c r="E534" s="39"/>
    </row>
    <row r="535" spans="1:5" ht="25.5">
      <c r="A535" s="35">
        <f t="shared" si="7"/>
        <v>523</v>
      </c>
      <c r="B535" s="36" t="s">
        <v>2051</v>
      </c>
      <c r="C535" s="37" t="s">
        <v>2052</v>
      </c>
      <c r="D535" s="38">
        <v>2523</v>
      </c>
      <c r="E535" s="39"/>
    </row>
    <row r="536" spans="1:5" ht="25.5">
      <c r="A536" s="35">
        <f t="shared" si="7"/>
        <v>524</v>
      </c>
      <c r="B536" s="36" t="s">
        <v>2053</v>
      </c>
      <c r="C536" s="37" t="s">
        <v>2054</v>
      </c>
      <c r="D536" s="38">
        <v>2524</v>
      </c>
      <c r="E536" s="39"/>
    </row>
    <row r="537" spans="1:5" ht="12.75">
      <c r="A537" s="35">
        <f t="shared" si="7"/>
        <v>525</v>
      </c>
      <c r="B537" s="36" t="s">
        <v>2055</v>
      </c>
      <c r="C537" s="37" t="s">
        <v>2056</v>
      </c>
      <c r="D537" s="38">
        <v>2525</v>
      </c>
      <c r="E537" s="39"/>
    </row>
    <row r="538" spans="1:5" ht="12.75">
      <c r="A538" s="35">
        <f t="shared" si="7"/>
        <v>526</v>
      </c>
      <c r="B538" s="36" t="s">
        <v>2057</v>
      </c>
      <c r="C538" s="37" t="s">
        <v>2058</v>
      </c>
      <c r="D538" s="38">
        <v>2526</v>
      </c>
      <c r="E538" s="39"/>
    </row>
    <row r="539" spans="1:5" ht="12.75">
      <c r="A539" s="35">
        <f t="shared" si="7"/>
        <v>527</v>
      </c>
      <c r="B539" s="36" t="s">
        <v>2059</v>
      </c>
      <c r="C539" s="37" t="s">
        <v>2060</v>
      </c>
      <c r="D539" s="38">
        <v>2527</v>
      </c>
      <c r="E539" s="39"/>
    </row>
    <row r="540" spans="1:5" ht="12.75">
      <c r="A540" s="35">
        <f t="shared" si="7"/>
        <v>528</v>
      </c>
      <c r="B540" s="36" t="s">
        <v>2061</v>
      </c>
      <c r="C540" s="37" t="s">
        <v>2062</v>
      </c>
      <c r="D540" s="38">
        <v>2528</v>
      </c>
      <c r="E540" s="39"/>
    </row>
    <row r="541" spans="1:5" ht="12.75">
      <c r="A541" s="35">
        <f t="shared" si="7"/>
        <v>529</v>
      </c>
      <c r="B541" s="36" t="s">
        <v>2063</v>
      </c>
      <c r="C541" s="37" t="s">
        <v>2064</v>
      </c>
      <c r="D541" s="38">
        <v>2529</v>
      </c>
      <c r="E541" s="39"/>
    </row>
    <row r="542" spans="1:5" ht="12.75">
      <c r="A542" s="35">
        <f t="shared" si="7"/>
        <v>530</v>
      </c>
      <c r="B542" s="36" t="s">
        <v>2065</v>
      </c>
      <c r="C542" s="37" t="s">
        <v>2066</v>
      </c>
      <c r="D542" s="38">
        <v>2530</v>
      </c>
      <c r="E542" s="39"/>
    </row>
    <row r="543" spans="1:5" ht="12.75">
      <c r="A543" s="35">
        <f t="shared" si="7"/>
        <v>531</v>
      </c>
      <c r="B543" s="36" t="s">
        <v>2067</v>
      </c>
      <c r="C543" s="37" t="s">
        <v>2068</v>
      </c>
      <c r="D543" s="38">
        <v>2531</v>
      </c>
      <c r="E543" s="39"/>
    </row>
    <row r="544" spans="1:5" ht="12.75">
      <c r="A544" s="35">
        <f t="shared" si="7"/>
        <v>532</v>
      </c>
      <c r="B544" s="36" t="s">
        <v>2069</v>
      </c>
      <c r="C544" s="37" t="s">
        <v>2070</v>
      </c>
      <c r="D544" s="38">
        <v>2532</v>
      </c>
      <c r="E544" s="39"/>
    </row>
    <row r="545" spans="1:5" ht="12.75">
      <c r="A545" s="35">
        <f t="shared" si="7"/>
        <v>533</v>
      </c>
      <c r="B545" s="36" t="s">
        <v>2071</v>
      </c>
      <c r="C545" s="37" t="s">
        <v>2072</v>
      </c>
      <c r="D545" s="38">
        <v>2533</v>
      </c>
      <c r="E545" s="39"/>
    </row>
    <row r="546" spans="1:5" ht="12.75">
      <c r="A546" s="35">
        <f t="shared" si="7"/>
        <v>534</v>
      </c>
      <c r="B546" s="36" t="s">
        <v>2073</v>
      </c>
      <c r="C546" s="37" t="s">
        <v>2074</v>
      </c>
      <c r="D546" s="38">
        <v>2534</v>
      </c>
      <c r="E546" s="39"/>
    </row>
    <row r="547" spans="1:5" ht="12.75">
      <c r="A547" s="35">
        <f t="shared" si="7"/>
        <v>535</v>
      </c>
      <c r="B547" s="36" t="s">
        <v>2075</v>
      </c>
      <c r="C547" s="37" t="s">
        <v>2076</v>
      </c>
      <c r="D547" s="38">
        <v>2535</v>
      </c>
      <c r="E547" s="39"/>
    </row>
    <row r="548" spans="1:5" ht="12.75">
      <c r="A548" s="35">
        <f t="shared" si="7"/>
        <v>536</v>
      </c>
      <c r="B548" s="36" t="s">
        <v>2077</v>
      </c>
      <c r="C548" s="37" t="s">
        <v>2078</v>
      </c>
      <c r="D548" s="38">
        <v>2536</v>
      </c>
      <c r="E548" s="39"/>
    </row>
    <row r="549" spans="1:5" ht="12.75">
      <c r="A549" s="35">
        <f t="shared" si="7"/>
        <v>537</v>
      </c>
      <c r="B549" s="36" t="s">
        <v>2079</v>
      </c>
      <c r="C549" s="37" t="s">
        <v>2080</v>
      </c>
      <c r="D549" s="38">
        <v>2537</v>
      </c>
      <c r="E549" s="39"/>
    </row>
    <row r="550" spans="1:5" ht="25.5">
      <c r="A550" s="35">
        <f t="shared" si="7"/>
        <v>538</v>
      </c>
      <c r="B550" s="36" t="s">
        <v>2081</v>
      </c>
      <c r="C550" s="37" t="s">
        <v>2082</v>
      </c>
      <c r="D550" s="38">
        <v>2538</v>
      </c>
      <c r="E550" s="39"/>
    </row>
    <row r="551" spans="1:5" ht="25.5">
      <c r="A551" s="35">
        <f t="shared" si="7"/>
        <v>539</v>
      </c>
      <c r="B551" s="36" t="s">
        <v>2083</v>
      </c>
      <c r="C551" s="37" t="s">
        <v>2084</v>
      </c>
      <c r="D551" s="38">
        <v>2539</v>
      </c>
      <c r="E551" s="39"/>
    </row>
    <row r="552" spans="1:5" ht="25.5">
      <c r="A552" s="35">
        <f t="shared" si="7"/>
        <v>540</v>
      </c>
      <c r="B552" s="36" t="s">
        <v>2085</v>
      </c>
      <c r="C552" s="37" t="s">
        <v>2086</v>
      </c>
      <c r="D552" s="38">
        <v>2540</v>
      </c>
      <c r="E552" s="39"/>
    </row>
    <row r="553" spans="1:5" ht="12.75">
      <c r="A553" s="35">
        <f t="shared" si="7"/>
        <v>541</v>
      </c>
      <c r="B553" s="36" t="s">
        <v>2087</v>
      </c>
      <c r="C553" s="37" t="s">
        <v>2088</v>
      </c>
      <c r="D553" s="38">
        <v>2541</v>
      </c>
      <c r="E553" s="39"/>
    </row>
    <row r="554" spans="1:5" ht="12.75">
      <c r="A554" s="35">
        <f t="shared" si="7"/>
        <v>542</v>
      </c>
      <c r="B554" s="36" t="s">
        <v>2089</v>
      </c>
      <c r="C554" s="37" t="s">
        <v>2090</v>
      </c>
      <c r="D554" s="38">
        <v>2542</v>
      </c>
      <c r="E554" s="39"/>
    </row>
    <row r="555" spans="1:5" ht="25.5">
      <c r="A555" s="35">
        <f aca="true" t="shared" si="8" ref="A555:A618">A554+1</f>
        <v>543</v>
      </c>
      <c r="B555" s="36" t="s">
        <v>2091</v>
      </c>
      <c r="C555" s="37" t="s">
        <v>2092</v>
      </c>
      <c r="D555" s="38">
        <v>2543</v>
      </c>
      <c r="E555" s="39"/>
    </row>
    <row r="556" spans="1:5" ht="12.75">
      <c r="A556" s="35">
        <f t="shared" si="8"/>
        <v>544</v>
      </c>
      <c r="B556" s="36" t="s">
        <v>2093</v>
      </c>
      <c r="C556" s="37" t="s">
        <v>2094</v>
      </c>
      <c r="D556" s="38">
        <v>2544</v>
      </c>
      <c r="E556" s="39"/>
    </row>
    <row r="557" spans="1:5" ht="25.5">
      <c r="A557" s="35">
        <f t="shared" si="8"/>
        <v>545</v>
      </c>
      <c r="B557" s="36" t="s">
        <v>2095</v>
      </c>
      <c r="C557" s="37" t="s">
        <v>2096</v>
      </c>
      <c r="D557" s="38">
        <v>2545</v>
      </c>
      <c r="E557" s="39"/>
    </row>
    <row r="558" spans="1:5" ht="12.75">
      <c r="A558" s="35">
        <f t="shared" si="8"/>
        <v>546</v>
      </c>
      <c r="B558" s="36" t="s">
        <v>2097</v>
      </c>
      <c r="C558" s="37" t="s">
        <v>2098</v>
      </c>
      <c r="D558" s="38">
        <v>2546</v>
      </c>
      <c r="E558" s="39"/>
    </row>
    <row r="559" spans="1:5" ht="38.25">
      <c r="A559" s="35">
        <f t="shared" si="8"/>
        <v>547</v>
      </c>
      <c r="B559" s="36" t="s">
        <v>2099</v>
      </c>
      <c r="C559" s="37" t="s">
        <v>2100</v>
      </c>
      <c r="D559" s="38">
        <v>2547</v>
      </c>
      <c r="E559" s="39"/>
    </row>
    <row r="560" spans="1:5" ht="12.75">
      <c r="A560" s="35">
        <f t="shared" si="8"/>
        <v>548</v>
      </c>
      <c r="B560" s="36" t="s">
        <v>2101</v>
      </c>
      <c r="C560" s="37" t="s">
        <v>2102</v>
      </c>
      <c r="D560" s="38">
        <v>2548</v>
      </c>
      <c r="E560" s="39"/>
    </row>
    <row r="561" spans="1:5" ht="12.75">
      <c r="A561" s="35">
        <f t="shared" si="8"/>
        <v>549</v>
      </c>
      <c r="B561" s="36" t="s">
        <v>2103</v>
      </c>
      <c r="C561" s="37" t="s">
        <v>2104</v>
      </c>
      <c r="D561" s="38">
        <v>2549</v>
      </c>
      <c r="E561" s="39"/>
    </row>
    <row r="562" spans="1:5" ht="12.75">
      <c r="A562" s="35">
        <f t="shared" si="8"/>
        <v>550</v>
      </c>
      <c r="B562" s="36" t="s">
        <v>2105</v>
      </c>
      <c r="C562" s="37" t="s">
        <v>2106</v>
      </c>
      <c r="D562" s="38">
        <v>2550</v>
      </c>
      <c r="E562" s="39"/>
    </row>
    <row r="563" spans="1:5" ht="12.75">
      <c r="A563" s="35">
        <f t="shared" si="8"/>
        <v>551</v>
      </c>
      <c r="B563" s="36" t="s">
        <v>2107</v>
      </c>
      <c r="C563" s="37" t="s">
        <v>59</v>
      </c>
      <c r="D563" s="38">
        <v>2551</v>
      </c>
      <c r="E563" s="39"/>
    </row>
    <row r="564" spans="1:5" ht="12.75">
      <c r="A564" s="35">
        <f t="shared" si="8"/>
        <v>552</v>
      </c>
      <c r="B564" s="36" t="s">
        <v>60</v>
      </c>
      <c r="C564" s="37" t="s">
        <v>61</v>
      </c>
      <c r="D564" s="38">
        <v>2552</v>
      </c>
      <c r="E564" s="39"/>
    </row>
    <row r="565" spans="1:5" ht="12.75">
      <c r="A565" s="35">
        <f t="shared" si="8"/>
        <v>553</v>
      </c>
      <c r="B565" s="36" t="s">
        <v>62</v>
      </c>
      <c r="C565" s="37" t="s">
        <v>63</v>
      </c>
      <c r="D565" s="38">
        <v>2553</v>
      </c>
      <c r="E565" s="39"/>
    </row>
    <row r="566" spans="1:5" ht="12.75">
      <c r="A566" s="35">
        <f t="shared" si="8"/>
        <v>554</v>
      </c>
      <c r="B566" s="36" t="s">
        <v>64</v>
      </c>
      <c r="C566" s="37" t="s">
        <v>65</v>
      </c>
      <c r="D566" s="38">
        <v>2554</v>
      </c>
      <c r="E566" s="39"/>
    </row>
    <row r="567" spans="1:5" ht="12.75">
      <c r="A567" s="35">
        <f t="shared" si="8"/>
        <v>555</v>
      </c>
      <c r="B567" s="36" t="s">
        <v>66</v>
      </c>
      <c r="C567" s="37" t="s">
        <v>67</v>
      </c>
      <c r="D567" s="38">
        <v>2555</v>
      </c>
      <c r="E567" s="39"/>
    </row>
    <row r="568" spans="1:5" ht="12.75">
      <c r="A568" s="35">
        <f t="shared" si="8"/>
        <v>556</v>
      </c>
      <c r="B568" s="36" t="s">
        <v>68</v>
      </c>
      <c r="C568" s="37" t="s">
        <v>69</v>
      </c>
      <c r="D568" s="38">
        <v>2556</v>
      </c>
      <c r="E568" s="39"/>
    </row>
    <row r="569" spans="1:5" ht="12.75">
      <c r="A569" s="35">
        <f t="shared" si="8"/>
        <v>557</v>
      </c>
      <c r="B569" s="36" t="s">
        <v>70</v>
      </c>
      <c r="C569" s="37" t="s">
        <v>71</v>
      </c>
      <c r="D569" s="38">
        <v>2557</v>
      </c>
      <c r="E569" s="39"/>
    </row>
    <row r="570" spans="1:5" ht="12.75">
      <c r="A570" s="35">
        <f t="shared" si="8"/>
        <v>558</v>
      </c>
      <c r="B570" s="36" t="s">
        <v>72</v>
      </c>
      <c r="C570" s="37" t="s">
        <v>73</v>
      </c>
      <c r="D570" s="38">
        <v>2558</v>
      </c>
      <c r="E570" s="39"/>
    </row>
    <row r="571" spans="1:5" ht="12.75">
      <c r="A571" s="35">
        <f t="shared" si="8"/>
        <v>559</v>
      </c>
      <c r="B571" s="36" t="s">
        <v>74</v>
      </c>
      <c r="C571" s="37" t="s">
        <v>75</v>
      </c>
      <c r="D571" s="38">
        <v>2559</v>
      </c>
      <c r="E571" s="39"/>
    </row>
    <row r="572" spans="1:5" ht="12.75">
      <c r="A572" s="35">
        <f t="shared" si="8"/>
        <v>560</v>
      </c>
      <c r="B572" s="36" t="s">
        <v>76</v>
      </c>
      <c r="C572" s="37" t="s">
        <v>77</v>
      </c>
      <c r="D572" s="38">
        <v>2560</v>
      </c>
      <c r="E572" s="39"/>
    </row>
    <row r="573" spans="1:5" ht="12.75">
      <c r="A573" s="35">
        <f t="shared" si="8"/>
        <v>561</v>
      </c>
      <c r="B573" s="36" t="s">
        <v>78</v>
      </c>
      <c r="C573" s="37" t="s">
        <v>79</v>
      </c>
      <c r="D573" s="38">
        <v>2561</v>
      </c>
      <c r="E573" s="39"/>
    </row>
    <row r="574" spans="1:5" ht="12.75">
      <c r="A574" s="35">
        <f t="shared" si="8"/>
        <v>562</v>
      </c>
      <c r="B574" s="36" t="s">
        <v>80</v>
      </c>
      <c r="C574" s="37" t="s">
        <v>81</v>
      </c>
      <c r="D574" s="38">
        <v>2562</v>
      </c>
      <c r="E574" s="39"/>
    </row>
    <row r="575" spans="1:5" ht="12.75">
      <c r="A575" s="35">
        <f t="shared" si="8"/>
        <v>563</v>
      </c>
      <c r="B575" s="36" t="s">
        <v>82</v>
      </c>
      <c r="C575" s="37" t="s">
        <v>83</v>
      </c>
      <c r="D575" s="38">
        <v>2563</v>
      </c>
      <c r="E575" s="39"/>
    </row>
    <row r="576" spans="1:5" ht="12.75">
      <c r="A576" s="35">
        <f t="shared" si="8"/>
        <v>564</v>
      </c>
      <c r="B576" s="36" t="s">
        <v>84</v>
      </c>
      <c r="C576" s="37" t="s">
        <v>85</v>
      </c>
      <c r="D576" s="38">
        <v>2564</v>
      </c>
      <c r="E576" s="39"/>
    </row>
    <row r="577" spans="1:5" ht="12.75">
      <c r="A577" s="35">
        <f t="shared" si="8"/>
        <v>565</v>
      </c>
      <c r="B577" s="36" t="s">
        <v>86</v>
      </c>
      <c r="C577" s="37" t="s">
        <v>87</v>
      </c>
      <c r="D577" s="38">
        <v>2565</v>
      </c>
      <c r="E577" s="39"/>
    </row>
    <row r="578" spans="1:5" ht="12.75">
      <c r="A578" s="35">
        <f t="shared" si="8"/>
        <v>566</v>
      </c>
      <c r="B578" s="36" t="s">
        <v>88</v>
      </c>
      <c r="C578" s="37" t="s">
        <v>89</v>
      </c>
      <c r="D578" s="38">
        <v>2566</v>
      </c>
      <c r="E578" s="39"/>
    </row>
    <row r="579" spans="1:5" ht="12.75">
      <c r="A579" s="35">
        <f t="shared" si="8"/>
        <v>567</v>
      </c>
      <c r="B579" s="36" t="s">
        <v>90</v>
      </c>
      <c r="C579" s="37" t="s">
        <v>91</v>
      </c>
      <c r="D579" s="38">
        <v>2567</v>
      </c>
      <c r="E579" s="39"/>
    </row>
    <row r="580" spans="1:5" ht="12.75">
      <c r="A580" s="35">
        <f t="shared" si="8"/>
        <v>568</v>
      </c>
      <c r="B580" s="36" t="s">
        <v>92</v>
      </c>
      <c r="C580" s="37" t="s">
        <v>93</v>
      </c>
      <c r="D580" s="38">
        <v>2568</v>
      </c>
      <c r="E580" s="39"/>
    </row>
    <row r="581" spans="1:5" ht="12.75">
      <c r="A581" s="35">
        <f t="shared" si="8"/>
        <v>569</v>
      </c>
      <c r="B581" s="36" t="s">
        <v>94</v>
      </c>
      <c r="C581" s="37" t="s">
        <v>95</v>
      </c>
      <c r="D581" s="38">
        <v>2569</v>
      </c>
      <c r="E581" s="39"/>
    </row>
    <row r="582" spans="1:5" ht="12.75">
      <c r="A582" s="35">
        <f t="shared" si="8"/>
        <v>570</v>
      </c>
      <c r="B582" s="36" t="s">
        <v>96</v>
      </c>
      <c r="C582" s="37" t="s">
        <v>97</v>
      </c>
      <c r="D582" s="38">
        <v>2570</v>
      </c>
      <c r="E582" s="39"/>
    </row>
    <row r="583" spans="1:5" ht="12.75">
      <c r="A583" s="35">
        <f t="shared" si="8"/>
        <v>571</v>
      </c>
      <c r="B583" s="36" t="s">
        <v>98</v>
      </c>
      <c r="C583" s="37" t="s">
        <v>99</v>
      </c>
      <c r="D583" s="38">
        <v>2571</v>
      </c>
      <c r="E583" s="39"/>
    </row>
    <row r="584" spans="1:5" ht="38.25">
      <c r="A584" s="35">
        <f t="shared" si="8"/>
        <v>572</v>
      </c>
      <c r="B584" s="36" t="s">
        <v>100</v>
      </c>
      <c r="C584" s="37" t="s">
        <v>101</v>
      </c>
      <c r="D584" s="38">
        <v>2572</v>
      </c>
      <c r="E584" s="39"/>
    </row>
    <row r="585" spans="1:5" ht="25.5">
      <c r="A585" s="35">
        <f t="shared" si="8"/>
        <v>573</v>
      </c>
      <c r="B585" s="36" t="s">
        <v>102</v>
      </c>
      <c r="C585" s="37" t="s">
        <v>103</v>
      </c>
      <c r="D585" s="38">
        <v>2573</v>
      </c>
      <c r="E585" s="39"/>
    </row>
    <row r="586" spans="1:5" ht="25.5">
      <c r="A586" s="35">
        <f t="shared" si="8"/>
        <v>574</v>
      </c>
      <c r="B586" s="36" t="s">
        <v>104</v>
      </c>
      <c r="C586" s="37" t="s">
        <v>105</v>
      </c>
      <c r="D586" s="38">
        <v>2574</v>
      </c>
      <c r="E586" s="39"/>
    </row>
    <row r="587" spans="1:5" ht="25.5">
      <c r="A587" s="35">
        <f t="shared" si="8"/>
        <v>575</v>
      </c>
      <c r="B587" s="36" t="s">
        <v>106</v>
      </c>
      <c r="C587" s="37" t="s">
        <v>107</v>
      </c>
      <c r="D587" s="38">
        <v>2575</v>
      </c>
      <c r="E587" s="39"/>
    </row>
    <row r="588" spans="1:5" ht="12.75">
      <c r="A588" s="35">
        <f t="shared" si="8"/>
        <v>576</v>
      </c>
      <c r="B588" s="36" t="s">
        <v>108</v>
      </c>
      <c r="C588" s="37" t="s">
        <v>109</v>
      </c>
      <c r="D588" s="38">
        <v>2576</v>
      </c>
      <c r="E588" s="39"/>
    </row>
    <row r="589" spans="1:5" ht="25.5">
      <c r="A589" s="35">
        <f t="shared" si="8"/>
        <v>577</v>
      </c>
      <c r="B589" s="36" t="s">
        <v>110</v>
      </c>
      <c r="C589" s="37" t="s">
        <v>111</v>
      </c>
      <c r="D589" s="38">
        <v>2577</v>
      </c>
      <c r="E589" s="39"/>
    </row>
    <row r="590" spans="1:5" ht="12.75">
      <c r="A590" s="35">
        <f t="shared" si="8"/>
        <v>578</v>
      </c>
      <c r="B590" s="36" t="s">
        <v>112</v>
      </c>
      <c r="C590" s="37" t="s">
        <v>113</v>
      </c>
      <c r="D590" s="38">
        <v>2578</v>
      </c>
      <c r="E590" s="39"/>
    </row>
    <row r="591" spans="1:5" ht="12.75">
      <c r="A591" s="35">
        <f t="shared" si="8"/>
        <v>579</v>
      </c>
      <c r="B591" s="36" t="s">
        <v>114</v>
      </c>
      <c r="C591" s="37" t="s">
        <v>115</v>
      </c>
      <c r="D591" s="38">
        <v>2579</v>
      </c>
      <c r="E591" s="39"/>
    </row>
    <row r="592" spans="1:5" ht="12.75">
      <c r="A592" s="35">
        <f t="shared" si="8"/>
        <v>580</v>
      </c>
      <c r="B592" s="36" t="s">
        <v>1204</v>
      </c>
      <c r="C592" s="37" t="s">
        <v>1205</v>
      </c>
      <c r="D592" s="38">
        <v>2580</v>
      </c>
      <c r="E592" s="39"/>
    </row>
    <row r="593" spans="1:5" ht="12.75">
      <c r="A593" s="35">
        <f t="shared" si="8"/>
        <v>581</v>
      </c>
      <c r="B593" s="36" t="s">
        <v>1206</v>
      </c>
      <c r="C593" s="37" t="s">
        <v>1207</v>
      </c>
      <c r="D593" s="38">
        <v>2581</v>
      </c>
      <c r="E593" s="39"/>
    </row>
    <row r="594" spans="1:5" ht="12.75">
      <c r="A594" s="35">
        <f t="shared" si="8"/>
        <v>582</v>
      </c>
      <c r="B594" s="36" t="s">
        <v>1208</v>
      </c>
      <c r="C594" s="37" t="s">
        <v>1209</v>
      </c>
      <c r="D594" s="38">
        <v>2582</v>
      </c>
      <c r="E594" s="39"/>
    </row>
    <row r="595" spans="1:5" ht="12.75">
      <c r="A595" s="35">
        <f t="shared" si="8"/>
        <v>583</v>
      </c>
      <c r="B595" s="36" t="s">
        <v>1210</v>
      </c>
      <c r="C595" s="37" t="s">
        <v>1211</v>
      </c>
      <c r="D595" s="38">
        <v>2583</v>
      </c>
      <c r="E595" s="39"/>
    </row>
    <row r="596" spans="1:5" ht="25.5">
      <c r="A596" s="35">
        <f t="shared" si="8"/>
        <v>584</v>
      </c>
      <c r="B596" s="36" t="s">
        <v>1212</v>
      </c>
      <c r="C596" s="37" t="s">
        <v>1213</v>
      </c>
      <c r="D596" s="38">
        <v>2584</v>
      </c>
      <c r="E596" s="39"/>
    </row>
    <row r="597" spans="1:5" ht="25.5">
      <c r="A597" s="35">
        <f t="shared" si="8"/>
        <v>585</v>
      </c>
      <c r="B597" s="36" t="s">
        <v>1214</v>
      </c>
      <c r="C597" s="37" t="s">
        <v>1215</v>
      </c>
      <c r="D597" s="38">
        <v>2585</v>
      </c>
      <c r="E597" s="39"/>
    </row>
    <row r="598" spans="1:5" ht="12.75">
      <c r="A598" s="35">
        <f t="shared" si="8"/>
        <v>586</v>
      </c>
      <c r="B598" s="36" t="s">
        <v>1216</v>
      </c>
      <c r="C598" s="37" t="s">
        <v>1217</v>
      </c>
      <c r="D598" s="38">
        <v>2586</v>
      </c>
      <c r="E598" s="39"/>
    </row>
    <row r="599" spans="1:5" ht="12.75">
      <c r="A599" s="35">
        <f t="shared" si="8"/>
        <v>587</v>
      </c>
      <c r="B599" s="36" t="s">
        <v>1218</v>
      </c>
      <c r="C599" s="37" t="s">
        <v>1219</v>
      </c>
      <c r="D599" s="38">
        <v>2587</v>
      </c>
      <c r="E599" s="39"/>
    </row>
    <row r="600" spans="1:5" ht="12.75">
      <c r="A600" s="35">
        <f t="shared" si="8"/>
        <v>588</v>
      </c>
      <c r="B600" s="36" t="s">
        <v>1220</v>
      </c>
      <c r="C600" s="37" t="s">
        <v>1221</v>
      </c>
      <c r="D600" s="38">
        <v>2588</v>
      </c>
      <c r="E600" s="39"/>
    </row>
    <row r="601" spans="1:5" ht="12.75">
      <c r="A601" s="35">
        <f t="shared" si="8"/>
        <v>589</v>
      </c>
      <c r="B601" s="36" t="s">
        <v>1222</v>
      </c>
      <c r="C601" s="37" t="s">
        <v>1223</v>
      </c>
      <c r="D601" s="38">
        <v>2589</v>
      </c>
      <c r="E601" s="39"/>
    </row>
    <row r="602" spans="1:5" ht="12.75">
      <c r="A602" s="35">
        <f t="shared" si="8"/>
        <v>590</v>
      </c>
      <c r="B602" s="36" t="s">
        <v>1224</v>
      </c>
      <c r="C602" s="37" t="s">
        <v>1225</v>
      </c>
      <c r="D602" s="38">
        <v>2590</v>
      </c>
      <c r="E602" s="39"/>
    </row>
    <row r="603" spans="1:5" ht="12.75">
      <c r="A603" s="35">
        <f t="shared" si="8"/>
        <v>591</v>
      </c>
      <c r="B603" s="36" t="s">
        <v>1226</v>
      </c>
      <c r="C603" s="37" t="s">
        <v>1227</v>
      </c>
      <c r="D603" s="38">
        <v>2591</v>
      </c>
      <c r="E603" s="39"/>
    </row>
    <row r="604" spans="1:5" ht="25.5">
      <c r="A604" s="35">
        <f t="shared" si="8"/>
        <v>592</v>
      </c>
      <c r="B604" s="36" t="s">
        <v>1228</v>
      </c>
      <c r="C604" s="37" t="s">
        <v>1229</v>
      </c>
      <c r="D604" s="38">
        <v>2592</v>
      </c>
      <c r="E604" s="39"/>
    </row>
    <row r="605" spans="1:5" ht="25.5">
      <c r="A605" s="35">
        <f t="shared" si="8"/>
        <v>593</v>
      </c>
      <c r="B605" s="36" t="s">
        <v>1230</v>
      </c>
      <c r="C605" s="37" t="s">
        <v>1231</v>
      </c>
      <c r="D605" s="38">
        <v>2593</v>
      </c>
      <c r="E605" s="39"/>
    </row>
    <row r="606" spans="1:5" ht="12.75">
      <c r="A606" s="35">
        <f t="shared" si="8"/>
        <v>594</v>
      </c>
      <c r="B606" s="36" t="s">
        <v>1232</v>
      </c>
      <c r="C606" s="37" t="s">
        <v>1233</v>
      </c>
      <c r="D606" s="38">
        <v>2594</v>
      </c>
      <c r="E606" s="39"/>
    </row>
    <row r="607" spans="1:5" ht="12.75">
      <c r="A607" s="35">
        <f t="shared" si="8"/>
        <v>595</v>
      </c>
      <c r="B607" s="36" t="s">
        <v>1234</v>
      </c>
      <c r="C607" s="37" t="s">
        <v>1235</v>
      </c>
      <c r="D607" s="38">
        <v>2595</v>
      </c>
      <c r="E607" s="39"/>
    </row>
    <row r="608" spans="1:5" ht="12.75">
      <c r="A608" s="35">
        <f t="shared" si="8"/>
        <v>596</v>
      </c>
      <c r="B608" s="36" t="s">
        <v>1236</v>
      </c>
      <c r="C608" s="37" t="s">
        <v>1237</v>
      </c>
      <c r="D608" s="38">
        <v>2596</v>
      </c>
      <c r="E608" s="39"/>
    </row>
    <row r="609" spans="1:5" ht="12.75">
      <c r="A609" s="35">
        <f t="shared" si="8"/>
        <v>597</v>
      </c>
      <c r="B609" s="36" t="s">
        <v>1238</v>
      </c>
      <c r="C609" s="37" t="s">
        <v>1239</v>
      </c>
      <c r="D609" s="38">
        <v>2597</v>
      </c>
      <c r="E609" s="39"/>
    </row>
    <row r="610" spans="1:5" ht="25.5">
      <c r="A610" s="35">
        <f t="shared" si="8"/>
        <v>598</v>
      </c>
      <c r="B610" s="36" t="s">
        <v>1240</v>
      </c>
      <c r="C610" s="37" t="s">
        <v>1241</v>
      </c>
      <c r="D610" s="38">
        <v>2598</v>
      </c>
      <c r="E610" s="39"/>
    </row>
    <row r="611" spans="1:5" ht="25.5">
      <c r="A611" s="35">
        <f t="shared" si="8"/>
        <v>599</v>
      </c>
      <c r="B611" s="36" t="s">
        <v>1242</v>
      </c>
      <c r="C611" s="37" t="s">
        <v>1243</v>
      </c>
      <c r="D611" s="38">
        <v>2599</v>
      </c>
      <c r="E611" s="39"/>
    </row>
    <row r="612" spans="1:5" ht="12.75">
      <c r="A612" s="35">
        <f t="shared" si="8"/>
        <v>600</v>
      </c>
      <c r="B612" s="36" t="s">
        <v>1244</v>
      </c>
      <c r="C612" s="37" t="s">
        <v>1245</v>
      </c>
      <c r="D612" s="38">
        <v>2600</v>
      </c>
      <c r="E612" s="39"/>
    </row>
    <row r="613" spans="1:5" ht="12.75">
      <c r="A613" s="35">
        <f t="shared" si="8"/>
        <v>601</v>
      </c>
      <c r="B613" s="36" t="s">
        <v>1246</v>
      </c>
      <c r="C613" s="37" t="s">
        <v>1247</v>
      </c>
      <c r="D613" s="38">
        <v>2601</v>
      </c>
      <c r="E613" s="39"/>
    </row>
    <row r="614" spans="1:5" ht="25.5">
      <c r="A614" s="35">
        <f t="shared" si="8"/>
        <v>602</v>
      </c>
      <c r="B614" s="36" t="s">
        <v>1248</v>
      </c>
      <c r="C614" s="37" t="s">
        <v>1249</v>
      </c>
      <c r="D614" s="38">
        <v>2602</v>
      </c>
      <c r="E614" s="39"/>
    </row>
    <row r="615" spans="1:5" ht="12.75">
      <c r="A615" s="35">
        <f t="shared" si="8"/>
        <v>603</v>
      </c>
      <c r="B615" s="36" t="s">
        <v>1250</v>
      </c>
      <c r="C615" s="37" t="s">
        <v>1251</v>
      </c>
      <c r="D615" s="38">
        <v>2603</v>
      </c>
      <c r="E615" s="39"/>
    </row>
    <row r="616" spans="1:5" ht="12.75">
      <c r="A616" s="35">
        <f t="shared" si="8"/>
        <v>604</v>
      </c>
      <c r="B616" s="36" t="s">
        <v>1252</v>
      </c>
      <c r="C616" s="37" t="s">
        <v>1253</v>
      </c>
      <c r="D616" s="38">
        <v>2604</v>
      </c>
      <c r="E616" s="39"/>
    </row>
    <row r="617" spans="1:5" ht="12.75">
      <c r="A617" s="35">
        <f t="shared" si="8"/>
        <v>605</v>
      </c>
      <c r="B617" s="36" t="s">
        <v>1254</v>
      </c>
      <c r="C617" s="37" t="s">
        <v>1255</v>
      </c>
      <c r="D617" s="38">
        <v>2605</v>
      </c>
      <c r="E617" s="39"/>
    </row>
    <row r="618" spans="1:5" ht="25.5">
      <c r="A618" s="35">
        <f t="shared" si="8"/>
        <v>606</v>
      </c>
      <c r="B618" s="36" t="s">
        <v>1256</v>
      </c>
      <c r="C618" s="37" t="s">
        <v>1257</v>
      </c>
      <c r="D618" s="38">
        <v>2606</v>
      </c>
      <c r="E618" s="39"/>
    </row>
    <row r="619" spans="1:5" ht="12.75">
      <c r="A619" s="35">
        <f aca="true" t="shared" si="9" ref="A619:A627">A618+1</f>
        <v>607</v>
      </c>
      <c r="B619" s="36" t="s">
        <v>1258</v>
      </c>
      <c r="C619" s="37" t="s">
        <v>1259</v>
      </c>
      <c r="D619" s="38">
        <v>2607</v>
      </c>
      <c r="E619" s="39"/>
    </row>
    <row r="620" spans="1:5" ht="12.75">
      <c r="A620" s="35">
        <f t="shared" si="9"/>
        <v>608</v>
      </c>
      <c r="B620" s="36" t="s">
        <v>1260</v>
      </c>
      <c r="C620" s="37" t="s">
        <v>169</v>
      </c>
      <c r="D620" s="38">
        <v>2608</v>
      </c>
      <c r="E620" s="39"/>
    </row>
    <row r="621" spans="1:5" ht="12.75">
      <c r="A621" s="35">
        <f t="shared" si="9"/>
        <v>609</v>
      </c>
      <c r="B621" s="36" t="s">
        <v>170</v>
      </c>
      <c r="C621" s="37" t="s">
        <v>171</v>
      </c>
      <c r="D621" s="38">
        <v>2609</v>
      </c>
      <c r="E621" s="39"/>
    </row>
    <row r="622" spans="1:5" ht="12.75">
      <c r="A622" s="35">
        <f t="shared" si="9"/>
        <v>610</v>
      </c>
      <c r="B622" s="36" t="s">
        <v>172</v>
      </c>
      <c r="C622" s="37" t="s">
        <v>173</v>
      </c>
      <c r="D622" s="38">
        <v>2610</v>
      </c>
      <c r="E622" s="39"/>
    </row>
    <row r="623" spans="1:5" ht="12.75">
      <c r="A623" s="35">
        <f t="shared" si="9"/>
        <v>611</v>
      </c>
      <c r="B623" s="36" t="s">
        <v>174</v>
      </c>
      <c r="C623" s="37" t="s">
        <v>175</v>
      </c>
      <c r="D623" s="38">
        <v>2611</v>
      </c>
      <c r="E623" s="39"/>
    </row>
    <row r="624" spans="1:5" ht="25.5">
      <c r="A624" s="35">
        <f t="shared" si="9"/>
        <v>612</v>
      </c>
      <c r="B624" s="36" t="s">
        <v>176</v>
      </c>
      <c r="C624" s="37" t="s">
        <v>177</v>
      </c>
      <c r="D624" s="38">
        <v>2612</v>
      </c>
      <c r="E624" s="39"/>
    </row>
    <row r="625" spans="1:5" ht="25.5">
      <c r="A625" s="35">
        <f t="shared" si="9"/>
        <v>613</v>
      </c>
      <c r="B625" s="36" t="s">
        <v>178</v>
      </c>
      <c r="C625" s="37" t="s">
        <v>179</v>
      </c>
      <c r="D625" s="38">
        <v>2613</v>
      </c>
      <c r="E625" s="39"/>
    </row>
    <row r="626" spans="1:5" ht="25.5">
      <c r="A626" s="35">
        <f t="shared" si="9"/>
        <v>614</v>
      </c>
      <c r="B626" s="36" t="s">
        <v>180</v>
      </c>
      <c r="C626" s="37" t="s">
        <v>181</v>
      </c>
      <c r="D626" s="38">
        <v>2614</v>
      </c>
      <c r="E626" s="39"/>
    </row>
    <row r="627" spans="1:5" ht="12.75">
      <c r="A627" s="35">
        <f t="shared" si="9"/>
        <v>615</v>
      </c>
      <c r="B627" s="36" t="s">
        <v>182</v>
      </c>
      <c r="C627" s="37" t="s">
        <v>183</v>
      </c>
      <c r="D627" s="38">
        <v>2615</v>
      </c>
      <c r="E627" s="39">
        <f>E628-SUM(E13:E626)</f>
        <v>0</v>
      </c>
    </row>
    <row r="628" spans="1:6" ht="15.75">
      <c r="A628" s="35"/>
      <c r="B628" s="36"/>
      <c r="C628" s="40" t="s">
        <v>184</v>
      </c>
      <c r="D628" s="38">
        <v>9999</v>
      </c>
      <c r="E628" s="41">
        <f>BPT!F119</f>
        <v>12348641</v>
      </c>
      <c r="F628" s="42"/>
    </row>
    <row r="630" ht="12.75">
      <c r="C630" s="157" t="s">
        <v>662</v>
      </c>
    </row>
    <row r="631" ht="12.75">
      <c r="C631" s="157" t="s">
        <v>665</v>
      </c>
    </row>
    <row r="632" ht="12.75">
      <c r="C632" s="157" t="s">
        <v>663</v>
      </c>
    </row>
    <row r="633" ht="12.75">
      <c r="C633" s="157" t="s">
        <v>1000</v>
      </c>
    </row>
    <row r="634" ht="12.75">
      <c r="C634" s="157" t="s">
        <v>1811</v>
      </c>
    </row>
    <row r="635" ht="12.75">
      <c r="C635" s="157" t="s">
        <v>1812</v>
      </c>
    </row>
  </sheetData>
  <sheetProtection password="C714" sheet="1" objects="1" scenarios="1"/>
  <mergeCells count="3">
    <mergeCell ref="A10:C10"/>
    <mergeCell ref="D10:D11"/>
    <mergeCell ref="E10:E11"/>
  </mergeCells>
  <printOptions/>
  <pageMargins left="0.17" right="0.16" top="0.28" bottom="0.4" header="0.2" footer="0.24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F71"/>
  <sheetViews>
    <sheetView zoomScalePageLayoutView="0" workbookViewId="0" topLeftCell="A2">
      <pane xSplit="3" ySplit="10" topLeftCell="D12" activePane="bottomRight" state="frozen"/>
      <selection pane="topLeft" activeCell="A2" sqref="A2"/>
      <selection pane="topRight" activeCell="D2" sqref="D2"/>
      <selection pane="bottomLeft" activeCell="A12" sqref="A12"/>
      <selection pane="bottomRight" activeCell="F52" sqref="F52"/>
    </sheetView>
  </sheetViews>
  <sheetFormatPr defaultColWidth="9.140625" defaultRowHeight="12.75"/>
  <cols>
    <col min="1" max="1" width="6.00390625" style="51" customWidth="1"/>
    <col min="2" max="2" width="76.57421875" style="52" customWidth="1"/>
    <col min="3" max="3" width="5.00390625" style="76" customWidth="1"/>
    <col min="4" max="4" width="15.57421875" style="270" customWidth="1"/>
    <col min="5" max="16384" width="9.140625" style="69" customWidth="1"/>
  </cols>
  <sheetData>
    <row r="1" ht="12.75" hidden="1"/>
    <row r="2" spans="1:4" ht="15">
      <c r="A2" s="53"/>
      <c r="B2" s="54" t="s">
        <v>218</v>
      </c>
      <c r="C2" s="73"/>
      <c r="D2" s="271"/>
    </row>
    <row r="3" spans="1:4" ht="14.25">
      <c r="A3" s="53"/>
      <c r="B3" s="70" t="str">
        <f>'Informacii za pravnoto lice'!B7</f>
        <v>603-ЈНУ ИНСТИТУТ ЗА ФОЛКЛОР МАРКО ЦЕПЕНКОВ СКОПЈЕ</v>
      </c>
      <c r="C3" s="74"/>
      <c r="D3" s="271"/>
    </row>
    <row r="4" spans="1:4" ht="15">
      <c r="A4" s="53"/>
      <c r="B4" s="55" t="s">
        <v>199</v>
      </c>
      <c r="C4" s="73"/>
      <c r="D4" s="271"/>
    </row>
    <row r="5" spans="1:4" ht="14.25">
      <c r="A5" s="53"/>
      <c r="B5" s="68" t="str">
        <f>'Informacii za pravnoto lice'!B18</f>
        <v>Скопје</v>
      </c>
      <c r="C5" s="75"/>
      <c r="D5" s="271"/>
    </row>
    <row r="6" spans="1:4" ht="15">
      <c r="A6" s="53"/>
      <c r="B6" s="55" t="s">
        <v>187</v>
      </c>
      <c r="C6" s="73"/>
      <c r="D6" s="271"/>
    </row>
    <row r="7" spans="1:4" ht="14.25">
      <c r="A7" s="53"/>
      <c r="B7" s="56" t="str">
        <f>'Informacii za pravnoto lice'!B7</f>
        <v>603-ЈНУ ИНСТИТУТ ЗА ФОЛКЛОР МАРКО ЦЕПЕНКОВ СКОПЈЕ</v>
      </c>
      <c r="C7" s="75"/>
      <c r="D7" s="271"/>
    </row>
    <row r="8" spans="1:4" ht="14.25">
      <c r="A8" s="53"/>
      <c r="B8" s="56"/>
      <c r="C8" s="75"/>
      <c r="D8" s="271"/>
    </row>
    <row r="9" spans="2:3" ht="18.75" thickBot="1">
      <c r="B9" s="57" t="s">
        <v>724</v>
      </c>
      <c r="C9" s="77"/>
    </row>
    <row r="10" spans="2:3" ht="18.75" hidden="1" thickBot="1">
      <c r="B10" s="57"/>
      <c r="C10" s="77"/>
    </row>
    <row r="11" spans="1:4" ht="13.5" customHeight="1" thickBot="1" thickTop="1">
      <c r="A11" s="372" t="s">
        <v>725</v>
      </c>
      <c r="B11" s="373"/>
      <c r="C11" s="72"/>
      <c r="D11" s="272"/>
    </row>
    <row r="12" spans="1:4" ht="16.5" thickTop="1">
      <c r="A12" s="214" t="s">
        <v>726</v>
      </c>
      <c r="B12" s="220" t="s">
        <v>846</v>
      </c>
      <c r="C12" s="215" t="s">
        <v>350</v>
      </c>
      <c r="D12" s="273">
        <v>0</v>
      </c>
    </row>
    <row r="13" spans="1:4" ht="15.75">
      <c r="A13" s="221" t="s">
        <v>847</v>
      </c>
      <c r="B13" s="222" t="s">
        <v>848</v>
      </c>
      <c r="C13" s="223" t="s">
        <v>351</v>
      </c>
      <c r="D13" s="219">
        <f>SUM(D14:D38)</f>
        <v>0</v>
      </c>
    </row>
    <row r="14" spans="1:4" s="52" customFormat="1" ht="17.25" customHeight="1">
      <c r="A14" s="58">
        <v>1</v>
      </c>
      <c r="B14" s="259" t="s">
        <v>401</v>
      </c>
      <c r="C14" s="260" t="s">
        <v>352</v>
      </c>
      <c r="D14" s="281"/>
    </row>
    <row r="15" spans="1:4" s="52" customFormat="1" ht="25.5" customHeight="1">
      <c r="A15" s="58">
        <v>2</v>
      </c>
      <c r="B15" s="259" t="s">
        <v>450</v>
      </c>
      <c r="C15" s="260" t="s">
        <v>353</v>
      </c>
      <c r="D15" s="281"/>
    </row>
    <row r="16" spans="1:4" s="52" customFormat="1" ht="25.5">
      <c r="A16" s="58">
        <v>3</v>
      </c>
      <c r="B16" s="259" t="s">
        <v>402</v>
      </c>
      <c r="C16" s="260" t="s">
        <v>354</v>
      </c>
      <c r="D16" s="281"/>
    </row>
    <row r="17" spans="1:4" s="52" customFormat="1" ht="25.5">
      <c r="A17" s="58">
        <f>A16+1</f>
        <v>4</v>
      </c>
      <c r="B17" s="259" t="s">
        <v>403</v>
      </c>
      <c r="C17" s="260" t="s">
        <v>355</v>
      </c>
      <c r="D17" s="281"/>
    </row>
    <row r="18" spans="1:4" s="52" customFormat="1" ht="25.5">
      <c r="A18" s="58">
        <f aca="true" t="shared" si="0" ref="A18:A31">A17+1</f>
        <v>5</v>
      </c>
      <c r="B18" s="259" t="s">
        <v>1464</v>
      </c>
      <c r="C18" s="260" t="s">
        <v>356</v>
      </c>
      <c r="D18" s="281"/>
    </row>
    <row r="19" spans="1:4" s="52" customFormat="1" ht="25.5" customHeight="1">
      <c r="A19" s="58">
        <f t="shared" si="0"/>
        <v>6</v>
      </c>
      <c r="B19" s="259" t="s">
        <v>1465</v>
      </c>
      <c r="C19" s="260" t="s">
        <v>357</v>
      </c>
      <c r="D19" s="281"/>
    </row>
    <row r="20" spans="1:4" s="52" customFormat="1" ht="25.5">
      <c r="A20" s="58">
        <f t="shared" si="0"/>
        <v>7</v>
      </c>
      <c r="B20" s="259" t="s">
        <v>1466</v>
      </c>
      <c r="C20" s="260" t="s">
        <v>358</v>
      </c>
      <c r="D20" s="281"/>
    </row>
    <row r="21" spans="1:4" s="52" customFormat="1" ht="12.75">
      <c r="A21" s="58">
        <f t="shared" si="0"/>
        <v>8</v>
      </c>
      <c r="B21" s="259" t="s">
        <v>1467</v>
      </c>
      <c r="C21" s="260" t="s">
        <v>359</v>
      </c>
      <c r="D21" s="281"/>
    </row>
    <row r="22" spans="1:4" s="52" customFormat="1" ht="12.75">
      <c r="A22" s="58">
        <f t="shared" si="0"/>
        <v>9</v>
      </c>
      <c r="B22" s="259" t="s">
        <v>1468</v>
      </c>
      <c r="C22" s="260" t="s">
        <v>360</v>
      </c>
      <c r="D22" s="281"/>
    </row>
    <row r="23" spans="1:4" s="52" customFormat="1" ht="25.5">
      <c r="A23" s="58">
        <f t="shared" si="0"/>
        <v>10</v>
      </c>
      <c r="B23" s="259" t="s">
        <v>1469</v>
      </c>
      <c r="C23" s="260" t="s">
        <v>361</v>
      </c>
      <c r="D23" s="281"/>
    </row>
    <row r="24" spans="1:4" s="52" customFormat="1" ht="25.5">
      <c r="A24" s="58">
        <f t="shared" si="0"/>
        <v>11</v>
      </c>
      <c r="B24" s="259" t="s">
        <v>1470</v>
      </c>
      <c r="C24" s="260" t="s">
        <v>362</v>
      </c>
      <c r="D24" s="281"/>
    </row>
    <row r="25" spans="1:4" s="52" customFormat="1" ht="25.5">
      <c r="A25" s="58">
        <f t="shared" si="0"/>
        <v>12</v>
      </c>
      <c r="B25" s="259" t="s">
        <v>451</v>
      </c>
      <c r="C25" s="260" t="s">
        <v>363</v>
      </c>
      <c r="D25" s="281"/>
    </row>
    <row r="26" spans="1:4" s="52" customFormat="1" ht="25.5">
      <c r="A26" s="58">
        <f t="shared" si="0"/>
        <v>13</v>
      </c>
      <c r="B26" s="259" t="s">
        <v>1471</v>
      </c>
      <c r="C26" s="260" t="s">
        <v>364</v>
      </c>
      <c r="D26" s="281"/>
    </row>
    <row r="27" spans="1:4" s="52" customFormat="1" ht="25.5">
      <c r="A27" s="58">
        <f t="shared" si="0"/>
        <v>14</v>
      </c>
      <c r="B27" s="259" t="s">
        <v>1472</v>
      </c>
      <c r="C27" s="260" t="s">
        <v>365</v>
      </c>
      <c r="D27" s="281"/>
    </row>
    <row r="28" spans="1:4" s="52" customFormat="1" ht="25.5">
      <c r="A28" s="58">
        <f t="shared" si="0"/>
        <v>15</v>
      </c>
      <c r="B28" s="259" t="s">
        <v>1473</v>
      </c>
      <c r="C28" s="260" t="s">
        <v>366</v>
      </c>
      <c r="D28" s="281"/>
    </row>
    <row r="29" spans="1:4" s="52" customFormat="1" ht="12.75">
      <c r="A29" s="58">
        <f t="shared" si="0"/>
        <v>16</v>
      </c>
      <c r="B29" s="259" t="s">
        <v>1474</v>
      </c>
      <c r="C29" s="260" t="s">
        <v>367</v>
      </c>
      <c r="D29" s="281"/>
    </row>
    <row r="30" spans="1:4" s="52" customFormat="1" ht="12.75">
      <c r="A30" s="58">
        <f t="shared" si="0"/>
        <v>17</v>
      </c>
      <c r="B30" s="259" t="s">
        <v>1475</v>
      </c>
      <c r="C30" s="260" t="s">
        <v>368</v>
      </c>
      <c r="D30" s="281"/>
    </row>
    <row r="31" spans="1:4" s="52" customFormat="1" ht="12.75">
      <c r="A31" s="58">
        <f t="shared" si="0"/>
        <v>18</v>
      </c>
      <c r="B31" s="259" t="s">
        <v>1476</v>
      </c>
      <c r="C31" s="260" t="s">
        <v>369</v>
      </c>
      <c r="D31" s="281"/>
    </row>
    <row r="32" spans="1:4" s="52" customFormat="1" ht="15" customHeight="1">
      <c r="A32" s="59">
        <v>19</v>
      </c>
      <c r="B32" s="259" t="s">
        <v>1477</v>
      </c>
      <c r="C32" s="260" t="s">
        <v>370</v>
      </c>
      <c r="D32" s="281"/>
    </row>
    <row r="33" spans="1:4" s="52" customFormat="1" ht="18" customHeight="1">
      <c r="A33" s="59">
        <v>20</v>
      </c>
      <c r="B33" s="259" t="s">
        <v>841</v>
      </c>
      <c r="C33" s="260" t="s">
        <v>371</v>
      </c>
      <c r="D33" s="281"/>
    </row>
    <row r="34" spans="1:4" s="52" customFormat="1" ht="15" customHeight="1">
      <c r="A34" s="59">
        <f>A33+1</f>
        <v>21</v>
      </c>
      <c r="B34" s="259" t="s">
        <v>842</v>
      </c>
      <c r="C34" s="260" t="s">
        <v>372</v>
      </c>
      <c r="D34" s="281"/>
    </row>
    <row r="35" spans="1:4" s="52" customFormat="1" ht="36.75" customHeight="1">
      <c r="A35" s="59">
        <f>A34+1</f>
        <v>22</v>
      </c>
      <c r="B35" s="259" t="s">
        <v>843</v>
      </c>
      <c r="C35" s="260" t="s">
        <v>373</v>
      </c>
      <c r="D35" s="281"/>
    </row>
    <row r="36" spans="1:4" s="52" customFormat="1" ht="29.25" customHeight="1">
      <c r="A36" s="59">
        <f>A35+1</f>
        <v>23</v>
      </c>
      <c r="B36" s="259" t="s">
        <v>844</v>
      </c>
      <c r="C36" s="260" t="s">
        <v>374</v>
      </c>
      <c r="D36" s="281"/>
    </row>
    <row r="37" spans="1:4" s="52" customFormat="1" ht="25.5" customHeight="1">
      <c r="A37" s="59">
        <f>A36+1</f>
        <v>24</v>
      </c>
      <c r="B37" s="259" t="s">
        <v>449</v>
      </c>
      <c r="C37" s="260" t="s">
        <v>375</v>
      </c>
      <c r="D37" s="281"/>
    </row>
    <row r="38" spans="1:4" s="52" customFormat="1" ht="15" customHeight="1">
      <c r="A38" s="59">
        <f>A37+1</f>
        <v>25</v>
      </c>
      <c r="B38" s="259" t="s">
        <v>845</v>
      </c>
      <c r="C38" s="78" t="s">
        <v>376</v>
      </c>
      <c r="D38" s="281"/>
    </row>
    <row r="39" spans="1:4" s="52" customFormat="1" ht="14.25" customHeight="1">
      <c r="A39" s="62" t="s">
        <v>849</v>
      </c>
      <c r="B39" s="63" t="s">
        <v>876</v>
      </c>
      <c r="C39" s="225" t="s">
        <v>377</v>
      </c>
      <c r="D39" s="262">
        <f>D12+D13</f>
        <v>0</v>
      </c>
    </row>
    <row r="40" spans="1:4" s="52" customFormat="1" ht="28.5" customHeight="1">
      <c r="A40" s="62" t="s">
        <v>850</v>
      </c>
      <c r="B40" s="63" t="s">
        <v>877</v>
      </c>
      <c r="C40" s="225" t="s">
        <v>378</v>
      </c>
      <c r="D40" s="262">
        <f>D41+D42+D43+D44+D45</f>
        <v>0</v>
      </c>
    </row>
    <row r="41" spans="1:4" s="52" customFormat="1" ht="27" customHeight="1">
      <c r="A41" s="211">
        <v>26</v>
      </c>
      <c r="B41" s="274" t="s">
        <v>851</v>
      </c>
      <c r="C41" s="226" t="s">
        <v>379</v>
      </c>
      <c r="D41" s="281"/>
    </row>
    <row r="42" spans="1:4" s="52" customFormat="1" ht="25.5" customHeight="1">
      <c r="A42" s="211">
        <v>27</v>
      </c>
      <c r="B42" s="210" t="s">
        <v>852</v>
      </c>
      <c r="C42" s="79" t="s">
        <v>380</v>
      </c>
      <c r="D42" s="281"/>
    </row>
    <row r="43" spans="1:4" s="264" customFormat="1" ht="27.75" customHeight="1">
      <c r="A43" s="211">
        <v>28</v>
      </c>
      <c r="B43" s="210" t="s">
        <v>853</v>
      </c>
      <c r="C43" s="78" t="s">
        <v>381</v>
      </c>
      <c r="D43" s="281"/>
    </row>
    <row r="44" spans="1:4" s="264" customFormat="1" ht="27.75" customHeight="1">
      <c r="A44" s="211">
        <v>29</v>
      </c>
      <c r="B44" s="210" t="s">
        <v>854</v>
      </c>
      <c r="C44" s="78" t="s">
        <v>382</v>
      </c>
      <c r="D44" s="281"/>
    </row>
    <row r="45" spans="1:4" s="264" customFormat="1" ht="16.5" customHeight="1">
      <c r="A45" s="211">
        <v>30</v>
      </c>
      <c r="B45" s="274" t="s">
        <v>855</v>
      </c>
      <c r="C45" s="78" t="s">
        <v>383</v>
      </c>
      <c r="D45" s="281"/>
    </row>
    <row r="46" spans="1:4" s="52" customFormat="1" ht="15" customHeight="1">
      <c r="A46" s="216" t="s">
        <v>856</v>
      </c>
      <c r="B46" s="276" t="s">
        <v>666</v>
      </c>
      <c r="C46" s="225" t="s">
        <v>384</v>
      </c>
      <c r="D46" s="262">
        <f>D39-D40</f>
        <v>0</v>
      </c>
    </row>
    <row r="47" spans="1:4" s="264" customFormat="1" ht="15" customHeight="1">
      <c r="A47" s="216" t="s">
        <v>857</v>
      </c>
      <c r="B47" s="217" t="s">
        <v>878</v>
      </c>
      <c r="C47" s="225" t="s">
        <v>385</v>
      </c>
      <c r="D47" s="275">
        <f>INT(D46*0.1)</f>
        <v>0</v>
      </c>
    </row>
    <row r="48" spans="1:4" s="52" customFormat="1" ht="27.75" customHeight="1">
      <c r="A48" s="216" t="s">
        <v>858</v>
      </c>
      <c r="B48" s="217" t="s">
        <v>859</v>
      </c>
      <c r="C48" s="225" t="s">
        <v>386</v>
      </c>
      <c r="D48" s="262">
        <f>D49+D50+D51</f>
        <v>0</v>
      </c>
    </row>
    <row r="49" spans="1:4" s="264" customFormat="1" ht="27" customHeight="1">
      <c r="A49" s="211">
        <v>31</v>
      </c>
      <c r="B49" s="210" t="s">
        <v>862</v>
      </c>
      <c r="C49" s="226" t="s">
        <v>387</v>
      </c>
      <c r="D49" s="281"/>
    </row>
    <row r="50" spans="1:4" s="52" customFormat="1" ht="35.25" customHeight="1">
      <c r="A50" s="59">
        <v>32</v>
      </c>
      <c r="B50" s="60" t="s">
        <v>863</v>
      </c>
      <c r="C50" s="79" t="s">
        <v>388</v>
      </c>
      <c r="D50" s="281"/>
    </row>
    <row r="51" spans="1:4" s="264" customFormat="1" ht="46.5" customHeight="1">
      <c r="A51" s="61">
        <v>33</v>
      </c>
      <c r="B51" s="210" t="s">
        <v>864</v>
      </c>
      <c r="C51" s="226" t="s">
        <v>389</v>
      </c>
      <c r="D51" s="281"/>
    </row>
    <row r="52" spans="1:6" s="52" customFormat="1" ht="15" customHeight="1">
      <c r="A52" s="216" t="s">
        <v>860</v>
      </c>
      <c r="B52" s="217" t="s">
        <v>865</v>
      </c>
      <c r="C52" s="225" t="s">
        <v>390</v>
      </c>
      <c r="D52" s="262">
        <f>D47-D48</f>
        <v>0</v>
      </c>
      <c r="F52" s="52" t="str">
        <f>IF(D52-BPT!F77&lt;&gt;0,"греска","OK")</f>
        <v>OK</v>
      </c>
    </row>
    <row r="53" spans="1:4" s="52" customFormat="1" ht="15" customHeight="1">
      <c r="A53" s="59">
        <v>34</v>
      </c>
      <c r="B53" s="60" t="s">
        <v>866</v>
      </c>
      <c r="C53" s="79" t="s">
        <v>391</v>
      </c>
      <c r="D53" s="261"/>
    </row>
    <row r="54" spans="1:4" s="52" customFormat="1" ht="24.75" customHeight="1">
      <c r="A54" s="59">
        <v>35</v>
      </c>
      <c r="B54" s="60" t="s">
        <v>867</v>
      </c>
      <c r="C54" s="79" t="s">
        <v>392</v>
      </c>
      <c r="D54" s="261"/>
    </row>
    <row r="55" spans="1:4" s="52" customFormat="1" ht="17.25" customHeight="1">
      <c r="A55" s="211">
        <v>36</v>
      </c>
      <c r="B55" s="60" t="s">
        <v>868</v>
      </c>
      <c r="C55" s="79" t="s">
        <v>393</v>
      </c>
      <c r="D55" s="263">
        <f>D52-D53-D54</f>
        <v>0</v>
      </c>
    </row>
    <row r="56" spans="1:4" s="264" customFormat="1" ht="15" customHeight="1">
      <c r="A56" s="216" t="s">
        <v>861</v>
      </c>
      <c r="B56" s="217" t="s">
        <v>869</v>
      </c>
      <c r="C56" s="78"/>
      <c r="D56" s="281"/>
    </row>
    <row r="57" spans="1:4" s="52" customFormat="1" ht="23.25" customHeight="1">
      <c r="A57" s="59">
        <v>37</v>
      </c>
      <c r="B57" s="212" t="s">
        <v>870</v>
      </c>
      <c r="C57" s="79" t="s">
        <v>394</v>
      </c>
      <c r="D57" s="281"/>
    </row>
    <row r="58" spans="1:4" s="52" customFormat="1" ht="24.75" customHeight="1">
      <c r="A58" s="59">
        <f aca="true" t="shared" si="1" ref="A58:A63">A57+1</f>
        <v>38</v>
      </c>
      <c r="B58" s="212" t="s">
        <v>871</v>
      </c>
      <c r="C58" s="79" t="s">
        <v>395</v>
      </c>
      <c r="D58" s="281"/>
    </row>
    <row r="59" spans="1:4" s="52" customFormat="1" ht="30.75" customHeight="1">
      <c r="A59" s="59">
        <f t="shared" si="1"/>
        <v>39</v>
      </c>
      <c r="B59" s="212" t="s">
        <v>872</v>
      </c>
      <c r="C59" s="79" t="s">
        <v>396</v>
      </c>
      <c r="D59" s="281"/>
    </row>
    <row r="60" spans="1:4" s="52" customFormat="1" ht="30.75" customHeight="1">
      <c r="A60" s="59">
        <f t="shared" si="1"/>
        <v>40</v>
      </c>
      <c r="B60" s="212" t="s">
        <v>873</v>
      </c>
      <c r="C60" s="79" t="s">
        <v>397</v>
      </c>
      <c r="D60" s="281"/>
    </row>
    <row r="61" spans="1:4" s="52" customFormat="1" ht="15" customHeight="1">
      <c r="A61" s="59">
        <f t="shared" si="1"/>
        <v>41</v>
      </c>
      <c r="B61" s="212" t="s">
        <v>874</v>
      </c>
      <c r="C61" s="79" t="s">
        <v>398</v>
      </c>
      <c r="D61" s="261">
        <f>BPT!F119</f>
        <v>12348641</v>
      </c>
    </row>
    <row r="62" spans="1:4" s="52" customFormat="1" ht="15" customHeight="1">
      <c r="A62" s="59">
        <f t="shared" si="1"/>
        <v>42</v>
      </c>
      <c r="B62" s="212" t="s">
        <v>590</v>
      </c>
      <c r="C62" s="79" t="s">
        <v>399</v>
      </c>
      <c r="D62" s="281"/>
    </row>
    <row r="63" spans="1:4" s="52" customFormat="1" ht="15" customHeight="1" thickBot="1">
      <c r="A63" s="80">
        <f t="shared" si="1"/>
        <v>43</v>
      </c>
      <c r="B63" s="277" t="s">
        <v>875</v>
      </c>
      <c r="C63" s="224" t="s">
        <v>400</v>
      </c>
      <c r="D63" s="282"/>
    </row>
    <row r="64" spans="1:4" ht="15" customHeight="1" thickTop="1">
      <c r="A64" s="213"/>
      <c r="B64" s="278"/>
      <c r="C64" s="218"/>
      <c r="D64" s="279"/>
    </row>
    <row r="65" spans="2:4" ht="12.75">
      <c r="B65" s="157" t="s">
        <v>662</v>
      </c>
      <c r="C65" s="158"/>
      <c r="D65" s="280"/>
    </row>
    <row r="66" spans="2:4" ht="12.75">
      <c r="B66" s="157" t="str">
        <f>'BS'!B113</f>
        <v>           Na den 31.12.2018 godina</v>
      </c>
      <c r="C66" s="158"/>
      <c r="D66" s="280"/>
    </row>
    <row r="67" spans="2:4" ht="12.75">
      <c r="B67" s="157" t="s">
        <v>663</v>
      </c>
      <c r="C67" s="158"/>
      <c r="D67" s="280"/>
    </row>
    <row r="68" spans="2:4" ht="12.75">
      <c r="B68" s="157" t="s">
        <v>1000</v>
      </c>
      <c r="C68" s="158"/>
      <c r="D68" s="280"/>
    </row>
    <row r="69" spans="2:4" ht="12.75">
      <c r="B69" s="157" t="s">
        <v>1811</v>
      </c>
      <c r="C69" s="158"/>
      <c r="D69" s="280"/>
    </row>
    <row r="70" spans="2:4" ht="12.75">
      <c r="B70" s="157" t="s">
        <v>1812</v>
      </c>
      <c r="C70" s="158"/>
      <c r="D70" s="280"/>
    </row>
    <row r="71" spans="2:4" ht="12.75">
      <c r="B71" s="157"/>
      <c r="C71" s="158"/>
      <c r="D71" s="280"/>
    </row>
  </sheetData>
  <sheetProtection password="C714" sheet="1" objects="1" scenarios="1"/>
  <mergeCells count="1">
    <mergeCell ref="A11:B11"/>
  </mergeCells>
  <printOptions/>
  <pageMargins left="0.33" right="0.25" top="0.52" bottom="0.27" header="0.26" footer="0.2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Univerzitet "Sv. Kiril i Metodij" Skopje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ZKordoski</dc:creator>
  <cp:keywords/>
  <dc:description/>
  <cp:lastModifiedBy>MarkoCepenkov-Marija</cp:lastModifiedBy>
  <cp:lastPrinted>2019-02-19T12:48:52Z</cp:lastPrinted>
  <dcterms:created xsi:type="dcterms:W3CDTF">2010-02-04T08:36:35Z</dcterms:created>
  <dcterms:modified xsi:type="dcterms:W3CDTF">2019-02-19T12:52:36Z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